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-90" windowWidth="23235" windowHeight="12435" activeTab="2"/>
  </bookViews>
  <sheets>
    <sheet name="Spring 2022" sheetId="2" r:id="rId1"/>
    <sheet name="Summer 2022" sheetId="3" r:id="rId2"/>
    <sheet name="2022 Totals" sheetId="4" r:id="rId3"/>
  </sheets>
  <definedNames>
    <definedName name="_xlnm.Print_Area" localSheetId="0">'Spring 2022'!$B$1:$AJ$29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4"/>
  <c r="P13"/>
  <c r="R13"/>
  <c r="S13"/>
  <c r="H20" i="3"/>
  <c r="H14" i="4"/>
  <c r="H9"/>
  <c r="H12"/>
  <c r="H8"/>
  <c r="H11"/>
  <c r="H10"/>
  <c r="H4"/>
  <c r="H7"/>
  <c r="H3"/>
  <c r="H5"/>
  <c r="AD6" i="3"/>
  <c r="O3" i="4" s="1"/>
  <c r="AH6" i="3"/>
  <c r="S3" i="4" s="1"/>
  <c r="AG6" i="3"/>
  <c r="R3" i="4" s="1"/>
  <c r="AF6" i="3"/>
  <c r="Q3" i="4" s="1"/>
  <c r="AE6" i="3"/>
  <c r="P3" i="4" s="1"/>
  <c r="AH19" i="3"/>
  <c r="AG19"/>
  <c r="AF19"/>
  <c r="AE19"/>
  <c r="AD19"/>
  <c r="AH12"/>
  <c r="S5" i="4" s="1"/>
  <c r="AG12" i="3"/>
  <c r="R5" i="4" s="1"/>
  <c r="AF12" i="3"/>
  <c r="Q5" i="4" s="1"/>
  <c r="AE12" i="3"/>
  <c r="P5" i="4" s="1"/>
  <c r="AD12" i="3"/>
  <c r="O5" i="4" s="1"/>
  <c r="AH15" i="3"/>
  <c r="AG15"/>
  <c r="R14" i="4" s="1"/>
  <c r="AF15" i="3"/>
  <c r="AE15"/>
  <c r="P14" i="4" s="1"/>
  <c r="AD15" i="3"/>
  <c r="AH18"/>
  <c r="AG18"/>
  <c r="AF18"/>
  <c r="AE18"/>
  <c r="AD18"/>
  <c r="AH10"/>
  <c r="AG10"/>
  <c r="AF10"/>
  <c r="AE10"/>
  <c r="AD10"/>
  <c r="AH17"/>
  <c r="S11" i="4" s="1"/>
  <c r="AG17" i="3"/>
  <c r="R11" i="4" s="1"/>
  <c r="AF17" i="3"/>
  <c r="Q11" i="4" s="1"/>
  <c r="AE17" i="3"/>
  <c r="P11" i="4" s="1"/>
  <c r="AD17" i="3"/>
  <c r="O11" i="4" s="1"/>
  <c r="AH11" i="3"/>
  <c r="AG11"/>
  <c r="AF11"/>
  <c r="AE11"/>
  <c r="AD11"/>
  <c r="AH14"/>
  <c r="AG14"/>
  <c r="AF14"/>
  <c r="AE14"/>
  <c r="AD14"/>
  <c r="AH13"/>
  <c r="S15" i="4" s="1"/>
  <c r="AG13" i="3"/>
  <c r="R15" i="4" s="1"/>
  <c r="AF13" i="3"/>
  <c r="Q15" i="4" s="1"/>
  <c r="AE13" i="3"/>
  <c r="P15" i="4" s="1"/>
  <c r="AD13" i="3"/>
  <c r="O15" i="4" s="1"/>
  <c r="AH7" i="3"/>
  <c r="AG7"/>
  <c r="AF7"/>
  <c r="AE7"/>
  <c r="AD7"/>
  <c r="AH8"/>
  <c r="AG8"/>
  <c r="R6" i="4" s="1"/>
  <c r="AF8" i="3"/>
  <c r="AE8"/>
  <c r="P6" i="4" s="1"/>
  <c r="AD8" i="3"/>
  <c r="AH9"/>
  <c r="S9" i="4" s="1"/>
  <c r="AG9" i="3"/>
  <c r="R9" i="4" s="1"/>
  <c r="AF9" i="3"/>
  <c r="Q9" i="4" s="1"/>
  <c r="AE9" i="3"/>
  <c r="P9" i="4" s="1"/>
  <c r="AD9" i="3"/>
  <c r="O9" i="4" s="1"/>
  <c r="AH16" i="3"/>
  <c r="AG16"/>
  <c r="AF16"/>
  <c r="AE16"/>
  <c r="AD16"/>
  <c r="Q13" i="4" l="1"/>
  <c r="T13" s="1"/>
  <c r="P4"/>
  <c r="R4"/>
  <c r="O4"/>
  <c r="S4"/>
  <c r="Q4"/>
  <c r="O6"/>
  <c r="Q6"/>
  <c r="S6"/>
  <c r="O14"/>
  <c r="Q14"/>
  <c r="S14"/>
  <c r="P8"/>
  <c r="R8"/>
  <c r="P7"/>
  <c r="R7"/>
  <c r="O12"/>
  <c r="Q12"/>
  <c r="S12"/>
  <c r="P16"/>
  <c r="R16"/>
  <c r="O8"/>
  <c r="Q8"/>
  <c r="S8"/>
  <c r="O7"/>
  <c r="Q7"/>
  <c r="S7"/>
  <c r="P12"/>
  <c r="R12"/>
  <c r="O16"/>
  <c r="Q16"/>
  <c r="S16"/>
  <c r="J17"/>
  <c r="Q10"/>
  <c r="S10"/>
  <c r="O10"/>
  <c r="I17"/>
  <c r="P10"/>
  <c r="L17"/>
  <c r="R10"/>
  <c r="AI12" i="3"/>
  <c r="AI16"/>
  <c r="AI8"/>
  <c r="AI19"/>
  <c r="AI14"/>
  <c r="AI18"/>
  <c r="AI17"/>
  <c r="AI7"/>
  <c r="AI9"/>
  <c r="AI6"/>
  <c r="AI10"/>
  <c r="AI15"/>
  <c r="AI13"/>
  <c r="AI11"/>
  <c r="AJ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G20"/>
  <c r="F20"/>
  <c r="E20"/>
  <c r="D20"/>
  <c r="AH20"/>
  <c r="AG20"/>
  <c r="AE20"/>
  <c r="AD20"/>
  <c r="AB20" i="2"/>
  <c r="AC20"/>
  <c r="AH10"/>
  <c r="AG10"/>
  <c r="AF10"/>
  <c r="AE10"/>
  <c r="AD10"/>
  <c r="AE7"/>
  <c r="AE12"/>
  <c r="AE15"/>
  <c r="AE18"/>
  <c r="AJ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H13"/>
  <c r="AG13"/>
  <c r="AF13"/>
  <c r="AE13"/>
  <c r="AD13"/>
  <c r="AH11"/>
  <c r="AG11"/>
  <c r="AF11"/>
  <c r="AE11"/>
  <c r="AD11"/>
  <c r="AH7"/>
  <c r="AG7"/>
  <c r="AF7"/>
  <c r="AD7"/>
  <c r="AH9"/>
  <c r="AG9"/>
  <c r="AF9"/>
  <c r="AE9"/>
  <c r="AD9"/>
  <c r="AH18"/>
  <c r="AG18"/>
  <c r="AF18"/>
  <c r="AD18"/>
  <c r="AH8"/>
  <c r="AG8"/>
  <c r="AF8"/>
  <c r="AE8"/>
  <c r="AD8"/>
  <c r="AH16"/>
  <c r="AG16"/>
  <c r="AF16"/>
  <c r="AE16"/>
  <c r="AD16"/>
  <c r="AH17"/>
  <c r="AG17"/>
  <c r="AF17"/>
  <c r="AE17"/>
  <c r="AD17"/>
  <c r="AH6"/>
  <c r="AG6"/>
  <c r="AF6"/>
  <c r="AE6"/>
  <c r="AD6"/>
  <c r="AH12"/>
  <c r="AG12"/>
  <c r="AF12"/>
  <c r="AD12"/>
  <c r="AH15"/>
  <c r="AG15"/>
  <c r="AF15"/>
  <c r="AD15"/>
  <c r="AH19"/>
  <c r="AG19"/>
  <c r="AF19"/>
  <c r="AE19"/>
  <c r="AD19"/>
  <c r="AH14"/>
  <c r="AG14"/>
  <c r="AF14"/>
  <c r="AE14"/>
  <c r="AD14"/>
  <c r="M17" i="4" l="1"/>
  <c r="K17"/>
  <c r="T9"/>
  <c r="AE21" i="3"/>
  <c r="T6" i="4"/>
  <c r="T3"/>
  <c r="T10"/>
  <c r="T7"/>
  <c r="T12"/>
  <c r="T16"/>
  <c r="T4"/>
  <c r="AD21" i="3"/>
  <c r="AF20"/>
  <c r="AF21" s="1"/>
  <c r="AI10" i="2"/>
  <c r="AD21"/>
  <c r="AI19"/>
  <c r="AI14"/>
  <c r="AI15"/>
  <c r="AI6"/>
  <c r="AI16"/>
  <c r="AI18"/>
  <c r="AI7"/>
  <c r="AI11"/>
  <c r="AI13"/>
  <c r="AI8"/>
  <c r="AI17"/>
  <c r="AI12"/>
  <c r="AI9"/>
  <c r="AE21"/>
  <c r="AG20"/>
  <c r="AE20"/>
  <c r="AD20"/>
  <c r="AH20"/>
  <c r="AF20"/>
  <c r="T5" i="4" l="1"/>
  <c r="T8"/>
  <c r="T14"/>
  <c r="O17"/>
  <c r="F17"/>
  <c r="S17"/>
  <c r="R17"/>
  <c r="D17"/>
  <c r="P17"/>
  <c r="C17"/>
  <c r="T15"/>
  <c r="E17"/>
  <c r="T11"/>
  <c r="G17"/>
  <c r="AF21" i="2"/>
  <c r="Q17" i="4" l="1"/>
</calcChain>
</file>

<file path=xl/sharedStrings.xml><?xml version="1.0" encoding="utf-8"?>
<sst xmlns="http://schemas.openxmlformats.org/spreadsheetml/2006/main" count="356" uniqueCount="118">
  <si>
    <t>New Jersey Senior Golf League</t>
  </si>
  <si>
    <t>WIN = 2 POINTS</t>
  </si>
  <si>
    <t>TIE = 1 POINT</t>
  </si>
  <si>
    <t>LOSS = 0 POINTS</t>
  </si>
  <si>
    <t>PLACE</t>
  </si>
  <si>
    <t>TEAM</t>
  </si>
  <si>
    <t>Team Match  #1</t>
  </si>
  <si>
    <t>Team Match  #2</t>
  </si>
  <si>
    <t>Team Match #3</t>
  </si>
  <si>
    <t>Team Match  #4</t>
  </si>
  <si>
    <t>Team Match #5</t>
  </si>
  <si>
    <t>Team Match #7</t>
  </si>
  <si>
    <t>Team Match #8</t>
  </si>
  <si>
    <t>Team Match #9</t>
  </si>
  <si>
    <t>Team Match #10</t>
  </si>
  <si>
    <t>Team Match #11</t>
  </si>
  <si>
    <t>Team Match #12</t>
  </si>
  <si>
    <t>Team Match #13</t>
  </si>
  <si>
    <t>Team      Win  Pts</t>
  </si>
  <si>
    <t>Individual Game Pts</t>
  </si>
  <si>
    <t>%</t>
  </si>
  <si>
    <t>Make-ups</t>
  </si>
  <si>
    <t>WB</t>
  </si>
  <si>
    <t>Tot</t>
  </si>
  <si>
    <t>ok</t>
  </si>
  <si>
    <t>Recap of Make-ups:</t>
  </si>
  <si>
    <t>Rescheduled</t>
  </si>
  <si>
    <t>Code</t>
  </si>
  <si>
    <t>Mtch</t>
  </si>
  <si>
    <t>Reason</t>
  </si>
  <si>
    <t>D</t>
  </si>
  <si>
    <t>MM</t>
  </si>
  <si>
    <t>DD</t>
  </si>
  <si>
    <t>Action</t>
  </si>
  <si>
    <t>MV</t>
  </si>
  <si>
    <t>AB</t>
  </si>
  <si>
    <t>GK</t>
  </si>
  <si>
    <t>QB</t>
  </si>
  <si>
    <t>TW</t>
  </si>
  <si>
    <t>SB</t>
  </si>
  <si>
    <t xml:space="preserve"> W / L / T</t>
  </si>
  <si>
    <t>PT</t>
  </si>
  <si>
    <t>G2</t>
  </si>
  <si>
    <t>G1</t>
  </si>
  <si>
    <t xml:space="preserve">TE </t>
  </si>
  <si>
    <t>Team Match #6</t>
  </si>
  <si>
    <t>PC</t>
  </si>
  <si>
    <t>CB</t>
  </si>
  <si>
    <t>A</t>
  </si>
  <si>
    <t>vs.</t>
  </si>
  <si>
    <t xml:space="preserve">SPRING COMPETITION </t>
  </si>
  <si>
    <t xml:space="preserve">Team </t>
  </si>
  <si>
    <t xml:space="preserve">SUMMER COMPETITION </t>
  </si>
  <si>
    <t>NJSGL</t>
  </si>
  <si>
    <t>SPRING SEASON</t>
  </si>
  <si>
    <t>SUMMER SEASON</t>
  </si>
  <si>
    <t>SEASON'S TOTAL</t>
  </si>
  <si>
    <t xml:space="preserve">    Team  Win  Pts.</t>
  </si>
  <si>
    <t xml:space="preserve">  Individual  Game Pts.</t>
  </si>
  <si>
    <t>Wins</t>
  </si>
  <si>
    <t>Loses</t>
  </si>
  <si>
    <t>Ties</t>
  </si>
  <si>
    <t>Percent</t>
  </si>
  <si>
    <t>PLAY-OFF SEEDINGS</t>
  </si>
  <si>
    <t>1ST SEED will go the the winner of the Spring or Summer Season, whoever has the best overall record.</t>
  </si>
  <si>
    <t>2ND SEED will go to the other Season winner or to the team with the next best overall record if same team wins both seasons.</t>
  </si>
  <si>
    <t>Tie breakers will follow league rules.</t>
  </si>
  <si>
    <t>SEED</t>
  </si>
  <si>
    <t>PLAYOFF PICTURE</t>
  </si>
  <si>
    <t>Won Spring Season</t>
  </si>
  <si>
    <t>PLAYOFF SEEDING</t>
  </si>
  <si>
    <t>3 HOSTS 6</t>
  </si>
  <si>
    <t>@</t>
  </si>
  <si>
    <t>Won Summer Season</t>
  </si>
  <si>
    <t>4 HOSTS 5</t>
  </si>
  <si>
    <t>Clinched Play-off spot</t>
  </si>
  <si>
    <t>VS.</t>
  </si>
  <si>
    <t>Eliminated from Play-offs</t>
  </si>
  <si>
    <t>Team Standings 2022</t>
  </si>
  <si>
    <t>SM</t>
  </si>
  <si>
    <t>1 HOSTS 8</t>
  </si>
  <si>
    <t>2 HOSTS 7</t>
  </si>
  <si>
    <t>Oct. 4/5</t>
  </si>
  <si>
    <t>Oct. 11/12</t>
  </si>
  <si>
    <t>1/8 VS 4/5</t>
  </si>
  <si>
    <t>2/7 VS 3/6</t>
  </si>
  <si>
    <t>3RD thru 8TH SEEDS will be determined on best overall records.</t>
  </si>
  <si>
    <t>Course Availibility</t>
  </si>
  <si>
    <t>B</t>
  </si>
  <si>
    <t>Rain</t>
  </si>
  <si>
    <t xml:space="preserve">C </t>
  </si>
  <si>
    <t xml:space="preserve"> </t>
  </si>
  <si>
    <t>E</t>
  </si>
  <si>
    <t>F</t>
  </si>
  <si>
    <t>G</t>
  </si>
  <si>
    <t>H</t>
  </si>
  <si>
    <t>Cold, windy &amp; wet</t>
  </si>
  <si>
    <t>Thr</t>
  </si>
  <si>
    <t>W</t>
  </si>
  <si>
    <t>played</t>
  </si>
  <si>
    <t>I</t>
  </si>
  <si>
    <t>Z</t>
  </si>
  <si>
    <t>Heat</t>
  </si>
  <si>
    <t>Y</t>
  </si>
  <si>
    <t>X</t>
  </si>
  <si>
    <t>V</t>
  </si>
  <si>
    <t>T</t>
  </si>
  <si>
    <t>U</t>
  </si>
  <si>
    <t>Wet</t>
  </si>
  <si>
    <t>M</t>
  </si>
  <si>
    <t>S</t>
  </si>
  <si>
    <t>TE</t>
  </si>
  <si>
    <t>Championship match is scheduled on Tuesday, October 18 @Heron Glen</t>
  </si>
  <si>
    <t xml:space="preserve">R </t>
  </si>
  <si>
    <t>Tue</t>
  </si>
  <si>
    <t>Highest seed will be the home team for all matches.</t>
  </si>
  <si>
    <t>Q</t>
  </si>
  <si>
    <t>Cancelled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</si>
</sst>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0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i/>
      <sz val="14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Georgia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sz val="8"/>
      <color indexed="17"/>
      <name val="Arial Narrow"/>
      <family val="2"/>
    </font>
    <font>
      <sz val="10"/>
      <name val="Arial Narrow"/>
      <family val="2"/>
    </font>
    <font>
      <sz val="10"/>
      <color indexed="17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4"/>
      <color indexed="16"/>
      <name val="Arial Narrow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00B05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0" borderId="0" xfId="0" applyFont="1" applyBorder="1"/>
    <xf numFmtId="1" fontId="1" fillId="0" borderId="0" xfId="0" applyNumberFormat="1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Border="1"/>
    <xf numFmtId="0" fontId="5" fillId="0" borderId="0" xfId="0" applyFont="1" applyBorder="1" applyAlignment="1"/>
    <xf numFmtId="1" fontId="4" fillId="0" borderId="0" xfId="0" applyNumberFormat="1" applyFont="1" applyBorder="1"/>
    <xf numFmtId="0" fontId="4" fillId="0" borderId="0" xfId="0" applyFont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1" fontId="8" fillId="0" borderId="0" xfId="0" applyNumberFormat="1" applyFont="1" applyBorder="1"/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 readingOrder="2"/>
    </xf>
    <xf numFmtId="0" fontId="11" fillId="0" borderId="15" xfId="0" applyFont="1" applyBorder="1" applyAlignment="1">
      <alignment horizontal="center" vertical="center" textRotation="90" readingOrder="2"/>
    </xf>
    <xf numFmtId="1" fontId="11" fillId="0" borderId="15" xfId="0" applyNumberFormat="1" applyFont="1" applyBorder="1" applyAlignment="1">
      <alignment horizontal="center" vertical="center" textRotation="90" wrapText="1"/>
    </xf>
    <xf numFmtId="164" fontId="11" fillId="0" borderId="15" xfId="0" applyNumberFormat="1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textRotation="90"/>
    </xf>
    <xf numFmtId="0" fontId="20" fillId="0" borderId="0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7" fillId="0" borderId="31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165" fontId="22" fillId="0" borderId="18" xfId="0" applyNumberFormat="1" applyFont="1" applyBorder="1" applyAlignment="1">
      <alignment horizontal="center" vertical="center" wrapText="1"/>
    </xf>
    <xf numFmtId="165" fontId="22" fillId="0" borderId="37" xfId="0" applyNumberFormat="1" applyFont="1" applyBorder="1" applyAlignment="1">
      <alignment horizontal="center" vertical="center" wrapText="1"/>
    </xf>
    <xf numFmtId="165" fontId="22" fillId="0" borderId="19" xfId="0" applyNumberFormat="1" applyFont="1" applyBorder="1" applyAlignment="1">
      <alignment horizontal="center" vertical="center" wrapText="1"/>
    </xf>
    <xf numFmtId="165" fontId="22" fillId="0" borderId="38" xfId="0" applyNumberFormat="1" applyFont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1" fontId="23" fillId="0" borderId="29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" fontId="23" fillId="0" borderId="35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0" fontId="13" fillId="0" borderId="9" xfId="0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1" fontId="18" fillId="0" borderId="37" xfId="0" applyNumberFormat="1" applyFont="1" applyFill="1" applyBorder="1" applyAlignment="1">
      <alignment horizontal="center" vertical="center" wrapText="1"/>
    </xf>
    <xf numFmtId="164" fontId="24" fillId="0" borderId="3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38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 wrapText="1"/>
    </xf>
    <xf numFmtId="1" fontId="18" fillId="0" borderId="38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9" fillId="0" borderId="26" xfId="0" applyNumberFormat="1" applyFont="1" applyFill="1" applyBorder="1" applyAlignment="1">
      <alignment horizontal="center" shrinkToFit="1"/>
    </xf>
    <xf numFmtId="1" fontId="9" fillId="0" borderId="27" xfId="0" applyNumberFormat="1" applyFont="1" applyFill="1" applyBorder="1" applyAlignment="1">
      <alignment horizontal="center" shrinkToFit="1"/>
    </xf>
    <xf numFmtId="1" fontId="9" fillId="0" borderId="28" xfId="0" applyNumberFormat="1" applyFont="1" applyFill="1" applyBorder="1" applyAlignment="1">
      <alignment horizontal="center" shrinkToFi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5" borderId="5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/>
    </xf>
    <xf numFmtId="0" fontId="34" fillId="0" borderId="0" xfId="0" quotePrefix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165" fontId="22" fillId="0" borderId="5" xfId="0" applyNumberFormat="1" applyFont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24" fillId="0" borderId="55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3" fillId="0" borderId="46" xfId="0" applyNumberFormat="1" applyFont="1" applyFill="1" applyBorder="1" applyAlignment="1">
      <alignment horizontal="center" vertical="center" wrapText="1"/>
    </xf>
    <xf numFmtId="165" fontId="22" fillId="0" borderId="55" xfId="0" applyNumberFormat="1" applyFont="1" applyBorder="1" applyAlignment="1">
      <alignment horizontal="center" vertical="center" wrapText="1"/>
    </xf>
    <xf numFmtId="1" fontId="23" fillId="0" borderId="5" xfId="0" applyNumberFormat="1" applyFont="1" applyBorder="1" applyAlignment="1">
      <alignment horizontal="center" vertical="center" wrapText="1"/>
    </xf>
    <xf numFmtId="1" fontId="31" fillId="0" borderId="5" xfId="0" applyNumberFormat="1" applyFont="1" applyBorder="1" applyAlignment="1">
      <alignment horizontal="center" textRotation="90" wrapText="1"/>
    </xf>
    <xf numFmtId="164" fontId="31" fillId="0" borderId="5" xfId="0" applyNumberFormat="1" applyFont="1" applyBorder="1" applyAlignment="1">
      <alignment horizontal="center" vertical="center" textRotation="90" wrapText="1"/>
    </xf>
    <xf numFmtId="1" fontId="32" fillId="0" borderId="5" xfId="0" applyNumberFormat="1" applyFont="1" applyBorder="1" applyAlignment="1">
      <alignment horizontal="center" vertical="center" textRotation="90" wrapText="1"/>
    </xf>
    <xf numFmtId="1" fontId="18" fillId="0" borderId="31" xfId="0" applyNumberFormat="1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0" fillId="0" borderId="13" xfId="0" applyFill="1" applyBorder="1"/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1" fontId="18" fillId="0" borderId="22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18" fillId="9" borderId="18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 wrapText="1"/>
    </xf>
    <xf numFmtId="165" fontId="22" fillId="0" borderId="62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32" fillId="0" borderId="62" xfId="0" applyNumberFormat="1" applyFont="1" applyBorder="1" applyAlignment="1">
      <alignment horizontal="center" vertical="center" textRotation="90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" fontId="31" fillId="0" borderId="31" xfId="0" applyNumberFormat="1" applyFont="1" applyBorder="1" applyAlignment="1">
      <alignment horizontal="center" textRotation="90" wrapText="1"/>
    </xf>
    <xf numFmtId="1" fontId="18" fillId="0" borderId="62" xfId="0" applyNumberFormat="1" applyFont="1" applyFill="1" applyBorder="1" applyAlignment="1">
      <alignment horizontal="center" vertical="center" wrapText="1"/>
    </xf>
    <xf numFmtId="164" fontId="24" fillId="0" borderId="62" xfId="0" applyNumberFormat="1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1" fontId="23" fillId="0" borderId="62" xfId="0" applyNumberFormat="1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4" fillId="6" borderId="55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8" fillId="0" borderId="7" xfId="0" applyFont="1" applyFill="1" applyBorder="1" applyAlignment="1">
      <alignment horizontal="center" vertical="center"/>
    </xf>
    <xf numFmtId="0" fontId="23" fillId="0" borderId="12" xfId="0" quotePrefix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1" fontId="3" fillId="2" borderId="41" xfId="0" applyNumberFormat="1" applyFont="1" applyFill="1" applyBorder="1" applyAlignment="1">
      <alignment horizontal="center" shrinkToFit="1"/>
    </xf>
    <xf numFmtId="1" fontId="3" fillId="2" borderId="23" xfId="0" applyNumberFormat="1" applyFont="1" applyFill="1" applyBorder="1" applyAlignment="1">
      <alignment horizontal="center" shrinkToFit="1"/>
    </xf>
    <xf numFmtId="1" fontId="3" fillId="2" borderId="25" xfId="0" applyNumberFormat="1" applyFont="1" applyFill="1" applyBorder="1" applyAlignment="1">
      <alignment horizontal="center" shrinkToFit="1"/>
    </xf>
    <xf numFmtId="1" fontId="4" fillId="7" borderId="20" xfId="0" applyNumberFormat="1" applyFont="1" applyFill="1" applyBorder="1" applyAlignment="1">
      <alignment horizontal="center"/>
    </xf>
    <xf numFmtId="1" fontId="4" fillId="7" borderId="21" xfId="0" applyNumberFormat="1" applyFont="1" applyFill="1" applyBorder="1" applyAlignment="1">
      <alignment horizontal="center"/>
    </xf>
    <xf numFmtId="1" fontId="4" fillId="7" borderId="22" xfId="0" applyNumberFormat="1" applyFont="1" applyFill="1" applyBorder="1" applyAlignment="1">
      <alignment horizontal="center"/>
    </xf>
    <xf numFmtId="0" fontId="39" fillId="2" borderId="26" xfId="0" applyFont="1" applyFill="1" applyBorder="1" applyAlignment="1">
      <alignment horizontal="center"/>
    </xf>
    <xf numFmtId="0" fontId="39" fillId="2" borderId="27" xfId="0" applyFont="1" applyFill="1" applyBorder="1"/>
    <xf numFmtId="0" fontId="39" fillId="2" borderId="28" xfId="0" applyFont="1" applyFill="1" applyBorder="1"/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/>
    <xf numFmtId="0" fontId="25" fillId="0" borderId="28" xfId="0" applyFont="1" applyFill="1" applyBorder="1"/>
    <xf numFmtId="0" fontId="0" fillId="2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 shrinkToFit="1"/>
    </xf>
    <xf numFmtId="1" fontId="3" fillId="2" borderId="32" xfId="0" applyNumberFormat="1" applyFont="1" applyFill="1" applyBorder="1" applyAlignment="1">
      <alignment horizontal="center" shrinkToFit="1"/>
    </xf>
    <xf numFmtId="1" fontId="3" fillId="2" borderId="34" xfId="0" applyNumberFormat="1" applyFont="1" applyFill="1" applyBorder="1" applyAlignment="1">
      <alignment horizontal="center" shrinkToFit="1"/>
    </xf>
    <xf numFmtId="14" fontId="8" fillId="0" borderId="2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4" fontId="8" fillId="7" borderId="20" xfId="0" applyNumberFormat="1" applyFont="1" applyFill="1" applyBorder="1" applyAlignment="1">
      <alignment horizontal="center"/>
    </xf>
    <xf numFmtId="14" fontId="0" fillId="7" borderId="21" xfId="0" applyNumberFormat="1" applyFill="1" applyBorder="1" applyAlignment="1">
      <alignment horizontal="center"/>
    </xf>
    <xf numFmtId="14" fontId="0" fillId="7" borderId="22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1" fontId="14" fillId="0" borderId="16" xfId="0" applyNumberFormat="1" applyFont="1" applyBorder="1" applyAlignment="1">
      <alignment vertical="center" wrapText="1"/>
    </xf>
    <xf numFmtId="1" fontId="14" fillId="0" borderId="21" xfId="0" applyNumberFormat="1" applyFont="1" applyBorder="1" applyAlignment="1">
      <alignment vertical="center" wrapText="1"/>
    </xf>
    <xf numFmtId="1" fontId="14" fillId="0" borderId="17" xfId="0" applyNumberFormat="1" applyFont="1" applyBorder="1" applyAlignment="1">
      <alignment vertical="center" wrapText="1"/>
    </xf>
    <xf numFmtId="14" fontId="8" fillId="8" borderId="20" xfId="0" applyNumberFormat="1" applyFont="1" applyFill="1" applyBorder="1" applyAlignment="1">
      <alignment horizontal="center"/>
    </xf>
    <xf numFmtId="14" fontId="0" fillId="8" borderId="21" xfId="0" applyNumberFormat="1" applyFill="1" applyBorder="1" applyAlignment="1">
      <alignment horizontal="center"/>
    </xf>
    <xf numFmtId="14" fontId="0" fillId="8" borderId="22" xfId="0" applyNumberFormat="1" applyFill="1" applyBorder="1" applyAlignment="1">
      <alignment horizontal="center"/>
    </xf>
    <xf numFmtId="1" fontId="4" fillId="8" borderId="20" xfId="0" applyNumberFormat="1" applyFont="1" applyFill="1" applyBorder="1" applyAlignment="1">
      <alignment horizontal="center"/>
    </xf>
    <xf numFmtId="1" fontId="4" fillId="8" borderId="21" xfId="0" applyNumberFormat="1" applyFont="1" applyFill="1" applyBorder="1" applyAlignment="1">
      <alignment horizontal="center"/>
    </xf>
    <xf numFmtId="1" fontId="4" fillId="8" borderId="22" xfId="0" applyNumberFormat="1" applyFont="1" applyFill="1" applyBorder="1" applyAlignment="1">
      <alignment horizontal="center"/>
    </xf>
    <xf numFmtId="0" fontId="12" fillId="10" borderId="60" xfId="0" applyFont="1" applyFill="1" applyBorder="1" applyAlignment="1">
      <alignment horizontal="center" vertical="center" wrapText="1"/>
    </xf>
    <xf numFmtId="0" fontId="12" fillId="10" borderId="6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/>
    </xf>
    <xf numFmtId="0" fontId="30" fillId="8" borderId="5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29" fillId="5" borderId="20" xfId="0" applyFont="1" applyFill="1" applyBorder="1" applyAlignment="1">
      <alignment horizontal="center" vertical="center" wrapText="1"/>
    </xf>
    <xf numFmtId="0" fontId="29" fillId="5" borderId="21" xfId="0" applyFont="1" applyFill="1" applyBorder="1" applyAlignment="1">
      <alignment horizontal="center" vertical="center" wrapText="1"/>
    </xf>
    <xf numFmtId="0" fontId="29" fillId="5" borderId="22" xfId="0" applyFont="1" applyFill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4" borderId="22" xfId="0" applyFont="1" applyFill="1" applyBorder="1" applyAlignment="1">
      <alignment horizontal="center"/>
    </xf>
    <xf numFmtId="0" fontId="30" fillId="3" borderId="42" xfId="0" applyFont="1" applyFill="1" applyBorder="1" applyAlignment="1">
      <alignment horizontal="center" wrapText="1"/>
    </xf>
    <xf numFmtId="0" fontId="30" fillId="3" borderId="56" xfId="0" applyFont="1" applyFill="1" applyBorder="1" applyAlignment="1">
      <alignment horizontal="center" wrapText="1"/>
    </xf>
    <xf numFmtId="0" fontId="30" fillId="3" borderId="43" xfId="0" applyFont="1" applyFill="1" applyBorder="1" applyAlignment="1">
      <alignment horizontal="center" wrapText="1"/>
    </xf>
    <xf numFmtId="0" fontId="30" fillId="3" borderId="44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30" fillId="3" borderId="45" xfId="0" applyFont="1" applyFill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4" fillId="5" borderId="20" xfId="0" applyFont="1" applyFill="1" applyBorder="1" applyAlignment="1">
      <alignment horizontal="center" vertical="center"/>
    </xf>
    <xf numFmtId="0" fontId="34" fillId="5" borderId="22" xfId="0" applyFont="1" applyFill="1" applyBorder="1" applyAlignment="1">
      <alignment horizontal="center" vertical="center"/>
    </xf>
    <xf numFmtId="0" fontId="23" fillId="0" borderId="13" xfId="0" quotePrefix="1" applyFont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/>
    <xf numFmtId="0" fontId="0" fillId="2" borderId="6" xfId="0" applyFill="1" applyBorder="1"/>
    <xf numFmtId="0" fontId="16" fillId="11" borderId="24" xfId="0" applyFont="1" applyFill="1" applyBorder="1" applyAlignment="1">
      <alignment horizontal="center" vertical="center" wrapText="1"/>
    </xf>
    <xf numFmtId="1" fontId="18" fillId="0" borderId="62" xfId="0" applyNumberFormat="1" applyFont="1" applyBorder="1" applyAlignment="1">
      <alignment horizontal="center" vertical="center" wrapText="1"/>
    </xf>
    <xf numFmtId="164" fontId="24" fillId="0" borderId="6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FFFF99"/>
      <color rgb="FF66FF33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zoomScaleNormal="100" workbookViewId="0">
      <selection activeCell="AA22" sqref="AA22"/>
    </sheetView>
  </sheetViews>
  <sheetFormatPr defaultRowHeight="15"/>
  <cols>
    <col min="1" max="1" width="0.7109375" customWidth="1"/>
    <col min="2" max="2" width="4" customWidth="1"/>
    <col min="3" max="3" width="6.7109375" customWidth="1"/>
    <col min="4" max="4" width="4.28515625" customWidth="1"/>
    <col min="5" max="5" width="6.7109375" customWidth="1"/>
    <col min="6" max="6" width="4.28515625" customWidth="1"/>
    <col min="7" max="7" width="6.7109375" customWidth="1"/>
    <col min="8" max="8" width="4.28515625" customWidth="1"/>
    <col min="9" max="9" width="6.7109375" customWidth="1"/>
    <col min="10" max="10" width="4.28515625" customWidth="1"/>
    <col min="11" max="11" width="6.7109375" customWidth="1"/>
    <col min="12" max="12" width="4.28515625" customWidth="1"/>
    <col min="13" max="13" width="6.7109375" customWidth="1"/>
    <col min="14" max="14" width="4.28515625" customWidth="1"/>
    <col min="15" max="15" width="6.7109375" customWidth="1"/>
    <col min="16" max="16" width="4.28515625" customWidth="1"/>
    <col min="17" max="17" width="6.7109375" customWidth="1"/>
    <col min="18" max="18" width="4.28515625" customWidth="1"/>
    <col min="19" max="19" width="6.7109375" customWidth="1"/>
    <col min="20" max="20" width="4.28515625" customWidth="1"/>
    <col min="21" max="21" width="6.7109375" customWidth="1"/>
    <col min="22" max="22" width="4.28515625" customWidth="1"/>
    <col min="23" max="23" width="6.7109375" customWidth="1"/>
    <col min="24" max="24" width="4.28515625" customWidth="1"/>
    <col min="25" max="25" width="6.7109375" customWidth="1"/>
    <col min="26" max="26" width="4.28515625" customWidth="1"/>
    <col min="27" max="27" width="6.7109375" customWidth="1"/>
    <col min="28" max="28" width="4.28515625" customWidth="1"/>
    <col min="29" max="29" width="6.7109375" customWidth="1"/>
    <col min="30" max="30" width="5.7109375" customWidth="1"/>
    <col min="31" max="31" width="8.28515625" customWidth="1"/>
    <col min="32" max="33" width="3.85546875" customWidth="1"/>
    <col min="34" max="34" width="3.140625" customWidth="1"/>
    <col min="35" max="35" width="5.7109375" customWidth="1"/>
    <col min="36" max="36" width="3.7109375" customWidth="1"/>
    <col min="37" max="37" width="3.42578125" customWidth="1"/>
    <col min="38" max="41" width="5.7109375" customWidth="1"/>
    <col min="42" max="42" width="7.140625" customWidth="1"/>
    <col min="43" max="46" width="5.7109375" customWidth="1"/>
    <col min="47" max="47" width="8.140625" customWidth="1"/>
    <col min="48" max="52" width="5.7109375" customWidth="1"/>
  </cols>
  <sheetData>
    <row r="1" spans="1:41" ht="24" thickBot="1">
      <c r="A1" s="1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"/>
      <c r="R1" s="2"/>
      <c r="S1" s="1"/>
      <c r="T1" s="2"/>
      <c r="U1" s="1"/>
      <c r="V1" s="3"/>
      <c r="W1" s="1"/>
      <c r="X1" s="2"/>
      <c r="Y1" s="1"/>
      <c r="Z1" s="2"/>
      <c r="AA1" s="1"/>
      <c r="AB1" s="2"/>
      <c r="AC1" s="1"/>
      <c r="AD1" s="4"/>
      <c r="AE1" s="210" t="s">
        <v>1</v>
      </c>
      <c r="AF1" s="211"/>
      <c r="AG1" s="211"/>
      <c r="AH1" s="211"/>
      <c r="AI1" s="211"/>
      <c r="AJ1" s="211"/>
      <c r="AK1" s="34"/>
    </row>
    <row r="2" spans="1:41" ht="22.9" customHeight="1" thickBot="1">
      <c r="A2" s="5"/>
      <c r="B2" s="187" t="s">
        <v>78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6"/>
      <c r="R2" s="7"/>
      <c r="S2" s="212"/>
      <c r="T2" s="212"/>
      <c r="U2" s="212"/>
      <c r="V2" s="212"/>
      <c r="W2" s="5"/>
      <c r="X2" s="7"/>
      <c r="Y2" s="5"/>
      <c r="Z2" s="7"/>
      <c r="AA2" s="5"/>
      <c r="AB2" s="7"/>
      <c r="AC2" s="5"/>
      <c r="AD2" s="8"/>
      <c r="AE2" s="210" t="s">
        <v>2</v>
      </c>
      <c r="AF2" s="211"/>
      <c r="AG2" s="211"/>
      <c r="AH2" s="211"/>
      <c r="AI2" s="211"/>
      <c r="AJ2" s="211"/>
      <c r="AK2" s="34"/>
    </row>
    <row r="3" spans="1:41" ht="21" customHeight="1" thickBot="1">
      <c r="A3" s="5"/>
      <c r="B3" s="206" t="s">
        <v>50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9"/>
      <c r="R3" s="207">
        <v>44742</v>
      </c>
      <c r="S3" s="208"/>
      <c r="T3" s="208"/>
      <c r="U3" s="208"/>
      <c r="V3" s="208"/>
      <c r="W3" s="209"/>
      <c r="X3" s="7"/>
      <c r="Y3" s="5"/>
      <c r="Z3" s="7"/>
      <c r="AA3" s="5"/>
      <c r="AB3" s="7"/>
      <c r="AC3" s="5"/>
      <c r="AD3" s="8"/>
      <c r="AE3" s="210" t="s">
        <v>3</v>
      </c>
      <c r="AF3" s="211"/>
      <c r="AG3" s="211"/>
      <c r="AH3" s="211"/>
      <c r="AI3" s="211"/>
      <c r="AJ3" s="211"/>
      <c r="AK3" s="34"/>
    </row>
    <row r="4" spans="1:41" ht="12" customHeight="1" thickBot="1">
      <c r="A4" s="10"/>
      <c r="Q4" s="11"/>
      <c r="R4" s="205"/>
      <c r="S4" s="205"/>
      <c r="T4" s="205"/>
      <c r="U4" s="205"/>
      <c r="V4" s="205"/>
      <c r="W4" s="205"/>
      <c r="X4" s="12"/>
      <c r="Y4" s="10"/>
      <c r="Z4" s="12"/>
      <c r="AA4" s="10"/>
      <c r="AB4" s="12"/>
      <c r="AC4" s="10"/>
      <c r="AD4" s="11"/>
    </row>
    <row r="5" spans="1:41" ht="49.9" customHeight="1" thickBot="1">
      <c r="A5" s="55"/>
      <c r="B5" s="16" t="s">
        <v>4</v>
      </c>
      <c r="C5" s="17" t="s">
        <v>5</v>
      </c>
      <c r="D5" s="182" t="s">
        <v>6</v>
      </c>
      <c r="E5" s="183"/>
      <c r="F5" s="182" t="s">
        <v>7</v>
      </c>
      <c r="G5" s="183"/>
      <c r="H5" s="182" t="s">
        <v>8</v>
      </c>
      <c r="I5" s="183"/>
      <c r="J5" s="182" t="s">
        <v>9</v>
      </c>
      <c r="K5" s="183"/>
      <c r="L5" s="182" t="s">
        <v>10</v>
      </c>
      <c r="M5" s="183"/>
      <c r="N5" s="182" t="s">
        <v>45</v>
      </c>
      <c r="O5" s="183"/>
      <c r="P5" s="182" t="s">
        <v>11</v>
      </c>
      <c r="Q5" s="183"/>
      <c r="R5" s="182" t="s">
        <v>12</v>
      </c>
      <c r="S5" s="183"/>
      <c r="T5" s="182" t="s">
        <v>13</v>
      </c>
      <c r="U5" s="183"/>
      <c r="V5" s="182" t="s">
        <v>14</v>
      </c>
      <c r="W5" s="183"/>
      <c r="X5" s="182" t="s">
        <v>15</v>
      </c>
      <c r="Y5" s="183"/>
      <c r="Z5" s="182" t="s">
        <v>16</v>
      </c>
      <c r="AA5" s="183"/>
      <c r="AB5" s="216" t="s">
        <v>17</v>
      </c>
      <c r="AC5" s="217"/>
      <c r="AD5" s="18" t="s">
        <v>18</v>
      </c>
      <c r="AE5" s="19" t="s">
        <v>19</v>
      </c>
      <c r="AF5" s="218" t="s">
        <v>40</v>
      </c>
      <c r="AG5" s="219"/>
      <c r="AH5" s="220"/>
      <c r="AI5" s="20" t="s">
        <v>20</v>
      </c>
      <c r="AJ5" s="28" t="s">
        <v>21</v>
      </c>
      <c r="AK5" s="35"/>
    </row>
    <row r="6" spans="1:41" ht="24" customHeight="1">
      <c r="A6" s="56"/>
      <c r="B6" s="67">
        <v>1</v>
      </c>
      <c r="C6" s="156" t="s">
        <v>79</v>
      </c>
      <c r="D6" s="146">
        <v>2</v>
      </c>
      <c r="E6" s="143">
        <v>17.5</v>
      </c>
      <c r="F6" s="126">
        <v>2</v>
      </c>
      <c r="G6" s="126">
        <v>16</v>
      </c>
      <c r="H6" s="126">
        <v>2</v>
      </c>
      <c r="I6" s="126">
        <v>17.5</v>
      </c>
      <c r="J6" s="126">
        <v>2</v>
      </c>
      <c r="K6" s="126">
        <v>23</v>
      </c>
      <c r="L6" s="126">
        <v>2</v>
      </c>
      <c r="M6" s="126">
        <v>24</v>
      </c>
      <c r="N6" s="126">
        <v>2</v>
      </c>
      <c r="O6" s="126">
        <v>16.5</v>
      </c>
      <c r="P6" s="126">
        <v>1</v>
      </c>
      <c r="Q6" s="126">
        <v>15</v>
      </c>
      <c r="R6" s="126">
        <v>2</v>
      </c>
      <c r="S6" s="126">
        <v>16.5</v>
      </c>
      <c r="T6" s="126">
        <v>2</v>
      </c>
      <c r="U6" s="126">
        <v>15.5</v>
      </c>
      <c r="V6" s="126">
        <v>0</v>
      </c>
      <c r="W6" s="126">
        <v>9</v>
      </c>
      <c r="X6" s="126">
        <v>2</v>
      </c>
      <c r="Y6" s="126">
        <v>16</v>
      </c>
      <c r="Z6" s="126">
        <v>2</v>
      </c>
      <c r="AA6" s="126">
        <v>16.5</v>
      </c>
      <c r="AB6" s="126">
        <v>2</v>
      </c>
      <c r="AC6" s="127">
        <v>25</v>
      </c>
      <c r="AD6" s="150">
        <f t="shared" ref="AD6:AD19" si="0">SUM(D6,F6,H6,J6,L6,N6,P6,R6,T6,V6,X6,Z6,AB6)</f>
        <v>23</v>
      </c>
      <c r="AE6" s="71">
        <f t="shared" ref="AE6:AE19" si="1">SUM(E6,G6,I6,K6,M6,O6,Q6,S6,U6,W6,Y6,AA6,AC6)</f>
        <v>228</v>
      </c>
      <c r="AF6" s="97">
        <f t="shared" ref="AF6:AF19" si="2">SUM(IF(D6=2,1,0),IF(F6=2,1,0),IF(H6=2,1,0),IF(J6=2,1,0),IF(L6=2,1,0),IF(N6=2,1,0),IF(P6=2,1,0),IF(R6=2,1,0),IF(T6=2,1,0),IF(V6=2,1,0),IF(X6=2,1,0),IF(Z6=2,1,0),(IF(AB6=2,1,0)))</f>
        <v>11</v>
      </c>
      <c r="AG6" s="85">
        <f t="shared" ref="AG6:AG19" si="3">SUM(IF(ISBLANK(D6),0,IF(D6=0,1,0)),IF(ISBLANK(F6),0,IF(F6=0,1,0)),IF(ISBLANK(H6),0,IF(H6=0,1,0)),IF(ISBLANK(J6),0,IF(J6=0,1,0)),IF(ISBLANK(L6),0,IF(L6=0,1,0)),IF(ISBLANK(N6),0,IF(N6=0,1,0)),IF(ISBLANK(P6),0,IF(P6=0,1,0)),IF(ISBLANK(R6),0,IF(R6=0,1,0)),IF(ISBLANK(T6),0,IF(T6=0,1,0)),IF(ISBLANK(V6),0,IF(V6=0,1,0)),IF(ISBLANK(X6),0,IF(X6=0,1,0)),IF(ISBLANK(Z6),0,IF(Z6=0,1,0)),IF(ISBLANK(AB6),0,(IF(AB6=0,1,0))))</f>
        <v>1</v>
      </c>
      <c r="AH6" s="98">
        <f t="shared" ref="AH6:AH19" si="4">SUM(IF(D6=1,1,0),IF(F6=1,1,0),IF(H6=1,1,0),IF(J6=1,1,0),IF(L6=1,1,0),IF(N6=1,1,0),IF(P6=1,1,0),IF(R6=1,1,0),IF(T6=1,1,0),IF(V6=1,1,0),IF(X6=1,1,0),IF(Z6=1,1,0),(IF(AB6=1,1,0)))</f>
        <v>1</v>
      </c>
      <c r="AI6" s="44">
        <f t="shared" ref="AI6:AI19" si="5">(AF6+(AH6/2))/(AF6+AG6+AH6)</f>
        <v>0.88461538461538458</v>
      </c>
      <c r="AJ6" s="60">
        <v>0</v>
      </c>
    </row>
    <row r="7" spans="1:41" ht="24" customHeight="1">
      <c r="A7" s="56"/>
      <c r="B7" s="68">
        <v>2</v>
      </c>
      <c r="C7" s="53" t="s">
        <v>22</v>
      </c>
      <c r="D7" s="146">
        <v>2</v>
      </c>
      <c r="E7" s="143">
        <v>16.5</v>
      </c>
      <c r="F7" s="126">
        <v>2</v>
      </c>
      <c r="G7" s="126">
        <v>18</v>
      </c>
      <c r="H7" s="126">
        <v>2</v>
      </c>
      <c r="I7" s="126">
        <v>21</v>
      </c>
      <c r="J7" s="126">
        <v>1</v>
      </c>
      <c r="K7" s="126">
        <v>15</v>
      </c>
      <c r="L7" s="126">
        <v>2</v>
      </c>
      <c r="M7" s="126">
        <v>17</v>
      </c>
      <c r="N7" s="126">
        <v>2</v>
      </c>
      <c r="O7" s="126">
        <v>19</v>
      </c>
      <c r="P7" s="126">
        <v>0</v>
      </c>
      <c r="Q7" s="126">
        <v>14</v>
      </c>
      <c r="R7" s="126">
        <v>2</v>
      </c>
      <c r="S7" s="126">
        <v>18</v>
      </c>
      <c r="T7" s="126">
        <v>2</v>
      </c>
      <c r="U7" s="126">
        <v>16</v>
      </c>
      <c r="V7" s="126">
        <v>2</v>
      </c>
      <c r="W7" s="126">
        <v>21</v>
      </c>
      <c r="X7" s="126">
        <v>2</v>
      </c>
      <c r="Y7" s="126">
        <v>22</v>
      </c>
      <c r="Z7" s="126">
        <v>2</v>
      </c>
      <c r="AA7" s="126">
        <v>19.5</v>
      </c>
      <c r="AB7" s="126">
        <v>0</v>
      </c>
      <c r="AC7" s="127">
        <v>8</v>
      </c>
      <c r="AD7" s="72">
        <f t="shared" si="0"/>
        <v>21</v>
      </c>
      <c r="AE7" s="65">
        <f t="shared" si="1"/>
        <v>225</v>
      </c>
      <c r="AF7" s="41">
        <f t="shared" si="2"/>
        <v>10</v>
      </c>
      <c r="AG7" s="32">
        <f t="shared" si="3"/>
        <v>2</v>
      </c>
      <c r="AH7" s="48">
        <f t="shared" si="4"/>
        <v>1</v>
      </c>
      <c r="AI7" s="45">
        <f t="shared" si="5"/>
        <v>0.80769230769230771</v>
      </c>
      <c r="AJ7" s="39">
        <v>0</v>
      </c>
    </row>
    <row r="8" spans="1:41" ht="24" customHeight="1">
      <c r="A8" s="56"/>
      <c r="B8" s="68">
        <v>3</v>
      </c>
      <c r="C8" s="53" t="s">
        <v>37</v>
      </c>
      <c r="D8" s="146">
        <v>2</v>
      </c>
      <c r="E8" s="143">
        <v>21</v>
      </c>
      <c r="F8" s="126">
        <v>2</v>
      </c>
      <c r="G8" s="126">
        <v>18</v>
      </c>
      <c r="H8" s="143">
        <v>0</v>
      </c>
      <c r="I8" s="143">
        <v>13.5</v>
      </c>
      <c r="J8" s="126">
        <v>2</v>
      </c>
      <c r="K8" s="126">
        <v>20.5</v>
      </c>
      <c r="L8" s="126">
        <v>0</v>
      </c>
      <c r="M8" s="126">
        <v>7</v>
      </c>
      <c r="N8" s="126">
        <v>0</v>
      </c>
      <c r="O8" s="126">
        <v>13.5</v>
      </c>
      <c r="P8" s="126">
        <v>2</v>
      </c>
      <c r="Q8" s="126">
        <v>19</v>
      </c>
      <c r="R8" s="126">
        <v>2</v>
      </c>
      <c r="S8" s="126">
        <v>27.5</v>
      </c>
      <c r="T8" s="126">
        <v>0</v>
      </c>
      <c r="U8" s="126">
        <v>13</v>
      </c>
      <c r="V8" s="126">
        <v>2</v>
      </c>
      <c r="W8" s="126">
        <v>17.5</v>
      </c>
      <c r="X8" s="126">
        <v>2</v>
      </c>
      <c r="Y8" s="126">
        <v>17.5</v>
      </c>
      <c r="Z8" s="126">
        <v>0</v>
      </c>
      <c r="AA8" s="126">
        <v>10.5</v>
      </c>
      <c r="AB8" s="126">
        <v>2</v>
      </c>
      <c r="AC8" s="127">
        <v>15.5</v>
      </c>
      <c r="AD8" s="72">
        <f t="shared" si="0"/>
        <v>16</v>
      </c>
      <c r="AE8" s="65">
        <f t="shared" si="1"/>
        <v>214</v>
      </c>
      <c r="AF8" s="41">
        <f t="shared" si="2"/>
        <v>8</v>
      </c>
      <c r="AG8" s="32">
        <f t="shared" si="3"/>
        <v>5</v>
      </c>
      <c r="AH8" s="48">
        <f t="shared" si="4"/>
        <v>0</v>
      </c>
      <c r="AI8" s="46">
        <f t="shared" si="5"/>
        <v>0.61538461538461542</v>
      </c>
      <c r="AJ8" s="39">
        <v>0</v>
      </c>
    </row>
    <row r="9" spans="1:41" ht="24" customHeight="1">
      <c r="A9" s="56"/>
      <c r="B9" s="69">
        <v>4</v>
      </c>
      <c r="C9" s="53" t="s">
        <v>34</v>
      </c>
      <c r="D9" s="146">
        <v>0</v>
      </c>
      <c r="E9" s="143">
        <v>9</v>
      </c>
      <c r="F9" s="126">
        <v>2</v>
      </c>
      <c r="G9" s="126">
        <v>19</v>
      </c>
      <c r="H9" s="143">
        <v>2</v>
      </c>
      <c r="I9" s="143">
        <v>24.5</v>
      </c>
      <c r="J9" s="126">
        <v>2</v>
      </c>
      <c r="K9" s="126">
        <v>18</v>
      </c>
      <c r="L9" s="126">
        <v>0</v>
      </c>
      <c r="M9" s="126">
        <v>13</v>
      </c>
      <c r="N9" s="126">
        <v>2</v>
      </c>
      <c r="O9" s="126">
        <v>17</v>
      </c>
      <c r="P9" s="126">
        <v>2</v>
      </c>
      <c r="Q9" s="126">
        <v>16.5</v>
      </c>
      <c r="R9" s="126">
        <v>2</v>
      </c>
      <c r="S9" s="126">
        <v>22</v>
      </c>
      <c r="T9" s="126">
        <v>2</v>
      </c>
      <c r="U9" s="126">
        <v>16</v>
      </c>
      <c r="V9" s="126">
        <v>2</v>
      </c>
      <c r="W9" s="126">
        <v>16</v>
      </c>
      <c r="X9" s="126">
        <v>0</v>
      </c>
      <c r="Y9" s="126">
        <v>10</v>
      </c>
      <c r="Z9" s="126">
        <v>0</v>
      </c>
      <c r="AA9" s="126">
        <v>13.5</v>
      </c>
      <c r="AB9" s="126">
        <v>0</v>
      </c>
      <c r="AC9" s="127">
        <v>9.5</v>
      </c>
      <c r="AD9" s="63">
        <f t="shared" si="0"/>
        <v>16</v>
      </c>
      <c r="AE9" s="64">
        <f t="shared" si="1"/>
        <v>204</v>
      </c>
      <c r="AF9" s="42">
        <f t="shared" si="2"/>
        <v>8</v>
      </c>
      <c r="AG9" s="33">
        <f t="shared" si="3"/>
        <v>5</v>
      </c>
      <c r="AH9" s="49">
        <f t="shared" si="4"/>
        <v>0</v>
      </c>
      <c r="AI9" s="45">
        <f t="shared" si="5"/>
        <v>0.61538461538461542</v>
      </c>
      <c r="AJ9" s="43">
        <v>0</v>
      </c>
    </row>
    <row r="10" spans="1:41" ht="24" customHeight="1">
      <c r="A10" s="56"/>
      <c r="B10" s="68">
        <v>5</v>
      </c>
      <c r="C10" s="53" t="s">
        <v>46</v>
      </c>
      <c r="D10" s="146">
        <v>0</v>
      </c>
      <c r="E10" s="143">
        <v>12</v>
      </c>
      <c r="F10" s="126">
        <v>2</v>
      </c>
      <c r="G10" s="126">
        <v>21.5</v>
      </c>
      <c r="H10" s="126">
        <v>0</v>
      </c>
      <c r="I10" s="126">
        <v>12.5</v>
      </c>
      <c r="J10" s="126">
        <v>2</v>
      </c>
      <c r="K10" s="126">
        <v>19</v>
      </c>
      <c r="L10" s="126">
        <v>2</v>
      </c>
      <c r="M10" s="126">
        <v>23</v>
      </c>
      <c r="N10" s="126">
        <v>2</v>
      </c>
      <c r="O10" s="126">
        <v>17</v>
      </c>
      <c r="P10" s="126">
        <v>2</v>
      </c>
      <c r="Q10" s="126">
        <v>24.5</v>
      </c>
      <c r="R10" s="126">
        <v>2</v>
      </c>
      <c r="S10" s="126">
        <v>17</v>
      </c>
      <c r="T10" s="126">
        <v>0</v>
      </c>
      <c r="U10" s="126">
        <v>14</v>
      </c>
      <c r="V10" s="126">
        <v>0</v>
      </c>
      <c r="W10" s="126">
        <v>6</v>
      </c>
      <c r="X10" s="126">
        <v>2</v>
      </c>
      <c r="Y10" s="126">
        <v>20</v>
      </c>
      <c r="Z10" s="126">
        <v>0</v>
      </c>
      <c r="AA10" s="126">
        <v>10</v>
      </c>
      <c r="AB10" s="126">
        <v>0</v>
      </c>
      <c r="AC10" s="127">
        <v>13</v>
      </c>
      <c r="AD10" s="72">
        <f t="shared" si="0"/>
        <v>14</v>
      </c>
      <c r="AE10" s="65">
        <f t="shared" si="1"/>
        <v>209.5</v>
      </c>
      <c r="AF10" s="41">
        <f t="shared" si="2"/>
        <v>7</v>
      </c>
      <c r="AG10" s="32">
        <f t="shared" si="3"/>
        <v>6</v>
      </c>
      <c r="AH10" s="48">
        <f t="shared" si="4"/>
        <v>0</v>
      </c>
      <c r="AI10" s="45">
        <f t="shared" si="5"/>
        <v>0.53846153846153844</v>
      </c>
      <c r="AJ10" s="39">
        <v>0</v>
      </c>
    </row>
    <row r="11" spans="1:41" ht="24" customHeight="1">
      <c r="A11" s="56"/>
      <c r="B11" s="68">
        <v>6</v>
      </c>
      <c r="C11" s="53" t="s">
        <v>39</v>
      </c>
      <c r="D11" s="146">
        <v>2</v>
      </c>
      <c r="E11" s="143">
        <v>22.5</v>
      </c>
      <c r="F11" s="126">
        <v>0</v>
      </c>
      <c r="G11" s="126">
        <v>12</v>
      </c>
      <c r="H11" s="143">
        <v>2</v>
      </c>
      <c r="I11" s="143">
        <v>19.5</v>
      </c>
      <c r="J11" s="126">
        <v>0</v>
      </c>
      <c r="K11" s="126">
        <v>14</v>
      </c>
      <c r="L11" s="126">
        <v>2</v>
      </c>
      <c r="M11" s="126">
        <v>24</v>
      </c>
      <c r="N11" s="126">
        <v>0</v>
      </c>
      <c r="O11" s="126">
        <v>11</v>
      </c>
      <c r="P11" s="126">
        <v>2</v>
      </c>
      <c r="Q11" s="126">
        <v>19</v>
      </c>
      <c r="R11" s="126">
        <v>0</v>
      </c>
      <c r="S11" s="126">
        <v>8</v>
      </c>
      <c r="T11" s="126">
        <v>2</v>
      </c>
      <c r="U11" s="126">
        <v>20.5</v>
      </c>
      <c r="V11" s="126">
        <v>2</v>
      </c>
      <c r="W11" s="126">
        <v>15.5</v>
      </c>
      <c r="X11" s="126">
        <v>0</v>
      </c>
      <c r="Y11" s="126">
        <v>13.5</v>
      </c>
      <c r="Z11" s="126">
        <v>2</v>
      </c>
      <c r="AA11" s="126">
        <v>20</v>
      </c>
      <c r="AB11" s="126">
        <v>0</v>
      </c>
      <c r="AC11" s="127">
        <v>5</v>
      </c>
      <c r="AD11" s="72">
        <f t="shared" si="0"/>
        <v>14</v>
      </c>
      <c r="AE11" s="65">
        <f t="shared" si="1"/>
        <v>204.5</v>
      </c>
      <c r="AF11" s="41">
        <f t="shared" si="2"/>
        <v>7</v>
      </c>
      <c r="AG11" s="32">
        <f t="shared" si="3"/>
        <v>6</v>
      </c>
      <c r="AH11" s="48">
        <f t="shared" si="4"/>
        <v>0</v>
      </c>
      <c r="AI11" s="46">
        <f t="shared" si="5"/>
        <v>0.53846153846153844</v>
      </c>
      <c r="AJ11" s="39">
        <v>0</v>
      </c>
    </row>
    <row r="12" spans="1:41" ht="24" customHeight="1">
      <c r="A12" s="56"/>
      <c r="B12" s="69">
        <v>7</v>
      </c>
      <c r="C12" s="62" t="s">
        <v>42</v>
      </c>
      <c r="D12" s="146">
        <v>0</v>
      </c>
      <c r="E12" s="143">
        <v>11</v>
      </c>
      <c r="F12" s="126">
        <v>0</v>
      </c>
      <c r="G12" s="126">
        <v>11</v>
      </c>
      <c r="H12" s="143">
        <v>0</v>
      </c>
      <c r="I12" s="143">
        <v>10.5</v>
      </c>
      <c r="J12" s="126">
        <v>2</v>
      </c>
      <c r="K12" s="126">
        <v>20.5</v>
      </c>
      <c r="L12" s="126">
        <v>2</v>
      </c>
      <c r="M12" s="126">
        <v>15.5</v>
      </c>
      <c r="N12" s="126">
        <v>0</v>
      </c>
      <c r="O12" s="126">
        <v>13</v>
      </c>
      <c r="P12" s="126">
        <v>1</v>
      </c>
      <c r="Q12" s="126">
        <v>15</v>
      </c>
      <c r="R12" s="126">
        <v>2</v>
      </c>
      <c r="S12" s="126">
        <v>17</v>
      </c>
      <c r="T12" s="126">
        <v>2</v>
      </c>
      <c r="U12" s="126">
        <v>17</v>
      </c>
      <c r="V12" s="126">
        <v>2</v>
      </c>
      <c r="W12" s="126">
        <v>21.5</v>
      </c>
      <c r="X12" s="126">
        <v>0</v>
      </c>
      <c r="Y12" s="126">
        <v>12.5</v>
      </c>
      <c r="Z12" s="126">
        <v>1</v>
      </c>
      <c r="AA12" s="126">
        <v>15</v>
      </c>
      <c r="AB12" s="126">
        <v>2</v>
      </c>
      <c r="AC12" s="127">
        <v>22</v>
      </c>
      <c r="AD12" s="63">
        <f t="shared" si="0"/>
        <v>14</v>
      </c>
      <c r="AE12" s="64">
        <f t="shared" si="1"/>
        <v>201.5</v>
      </c>
      <c r="AF12" s="42">
        <f t="shared" si="2"/>
        <v>6</v>
      </c>
      <c r="AG12" s="33">
        <f t="shared" si="3"/>
        <v>5</v>
      </c>
      <c r="AH12" s="49">
        <f t="shared" si="4"/>
        <v>2</v>
      </c>
      <c r="AI12" s="45">
        <f t="shared" si="5"/>
        <v>0.53846153846153844</v>
      </c>
      <c r="AJ12" s="43">
        <v>0</v>
      </c>
      <c r="AO12" t="s">
        <v>91</v>
      </c>
    </row>
    <row r="13" spans="1:41" ht="24" customHeight="1">
      <c r="A13" s="56"/>
      <c r="B13" s="68">
        <v>8</v>
      </c>
      <c r="C13" s="53" t="s">
        <v>47</v>
      </c>
      <c r="D13" s="146">
        <v>2</v>
      </c>
      <c r="E13" s="143">
        <v>19</v>
      </c>
      <c r="F13" s="126">
        <v>2</v>
      </c>
      <c r="G13" s="126">
        <v>20</v>
      </c>
      <c r="H13" s="143">
        <v>2</v>
      </c>
      <c r="I13" s="143">
        <v>18</v>
      </c>
      <c r="J13" s="126">
        <v>1</v>
      </c>
      <c r="K13" s="126">
        <v>15</v>
      </c>
      <c r="L13" s="126">
        <v>2</v>
      </c>
      <c r="M13" s="126">
        <v>24</v>
      </c>
      <c r="N13" s="126">
        <v>0</v>
      </c>
      <c r="O13" s="126">
        <v>13</v>
      </c>
      <c r="P13" s="126">
        <v>0</v>
      </c>
      <c r="Q13" s="126">
        <v>11</v>
      </c>
      <c r="R13" s="126">
        <v>2</v>
      </c>
      <c r="S13" s="126">
        <v>17</v>
      </c>
      <c r="T13" s="126">
        <v>0</v>
      </c>
      <c r="U13" s="126">
        <v>13</v>
      </c>
      <c r="V13" s="126">
        <v>2</v>
      </c>
      <c r="W13" s="126">
        <v>24</v>
      </c>
      <c r="X13" s="126">
        <v>0</v>
      </c>
      <c r="Y13" s="126">
        <v>14</v>
      </c>
      <c r="Z13" s="126">
        <v>0</v>
      </c>
      <c r="AA13" s="126">
        <v>12.5</v>
      </c>
      <c r="AB13" s="126">
        <v>0</v>
      </c>
      <c r="AC13" s="127">
        <v>14.5</v>
      </c>
      <c r="AD13" s="72">
        <f t="shared" si="0"/>
        <v>13</v>
      </c>
      <c r="AE13" s="65">
        <f t="shared" si="1"/>
        <v>215</v>
      </c>
      <c r="AF13" s="41">
        <f t="shared" si="2"/>
        <v>6</v>
      </c>
      <c r="AG13" s="32">
        <f t="shared" si="3"/>
        <v>6</v>
      </c>
      <c r="AH13" s="48">
        <f t="shared" si="4"/>
        <v>1</v>
      </c>
      <c r="AI13" s="45">
        <f t="shared" si="5"/>
        <v>0.5</v>
      </c>
      <c r="AJ13" s="39">
        <v>0</v>
      </c>
    </row>
    <row r="14" spans="1:41" ht="24" customHeight="1">
      <c r="A14" s="56"/>
      <c r="B14" s="68">
        <v>9</v>
      </c>
      <c r="C14" s="53" t="s">
        <v>41</v>
      </c>
      <c r="D14" s="146">
        <v>0</v>
      </c>
      <c r="E14" s="143">
        <v>7.5</v>
      </c>
      <c r="F14" s="126">
        <v>2</v>
      </c>
      <c r="G14" s="126">
        <v>22</v>
      </c>
      <c r="H14" s="143">
        <v>2</v>
      </c>
      <c r="I14" s="143">
        <v>19.5</v>
      </c>
      <c r="J14" s="126">
        <v>0</v>
      </c>
      <c r="K14" s="126">
        <v>11</v>
      </c>
      <c r="L14" s="126">
        <v>0</v>
      </c>
      <c r="M14" s="126">
        <v>6</v>
      </c>
      <c r="N14" s="126">
        <v>2</v>
      </c>
      <c r="O14" s="126">
        <v>18</v>
      </c>
      <c r="P14" s="126">
        <v>0</v>
      </c>
      <c r="Q14" s="126">
        <v>11</v>
      </c>
      <c r="R14" s="126">
        <v>0</v>
      </c>
      <c r="S14" s="126">
        <v>13</v>
      </c>
      <c r="T14" s="126">
        <v>2</v>
      </c>
      <c r="U14" s="126">
        <v>15.5</v>
      </c>
      <c r="V14" s="126">
        <v>0</v>
      </c>
      <c r="W14" s="126">
        <v>12</v>
      </c>
      <c r="X14" s="126">
        <v>0</v>
      </c>
      <c r="Y14" s="126">
        <v>8</v>
      </c>
      <c r="Z14" s="126">
        <v>2</v>
      </c>
      <c r="AA14" s="126">
        <v>17.5</v>
      </c>
      <c r="AB14" s="126">
        <v>2</v>
      </c>
      <c r="AC14" s="127">
        <v>20.5</v>
      </c>
      <c r="AD14" s="72">
        <f t="shared" si="0"/>
        <v>12</v>
      </c>
      <c r="AE14" s="65">
        <f t="shared" si="1"/>
        <v>181.5</v>
      </c>
      <c r="AF14" s="41">
        <f t="shared" si="2"/>
        <v>6</v>
      </c>
      <c r="AG14" s="32">
        <f t="shared" si="3"/>
        <v>7</v>
      </c>
      <c r="AH14" s="48">
        <f t="shared" si="4"/>
        <v>0</v>
      </c>
      <c r="AI14" s="46">
        <f t="shared" si="5"/>
        <v>0.46153846153846156</v>
      </c>
      <c r="AJ14" s="39">
        <v>0</v>
      </c>
    </row>
    <row r="15" spans="1:41" ht="24" customHeight="1">
      <c r="A15" s="56"/>
      <c r="B15" s="69">
        <v>10</v>
      </c>
      <c r="C15" s="53" t="s">
        <v>43</v>
      </c>
      <c r="D15" s="146">
        <v>0</v>
      </c>
      <c r="E15" s="143">
        <v>12.5</v>
      </c>
      <c r="F15" s="126">
        <v>0</v>
      </c>
      <c r="G15" s="126">
        <v>8</v>
      </c>
      <c r="H15" s="143">
        <v>2</v>
      </c>
      <c r="I15" s="143">
        <v>16.5</v>
      </c>
      <c r="J15" s="126">
        <v>0</v>
      </c>
      <c r="K15" s="126">
        <v>9.5</v>
      </c>
      <c r="L15" s="126">
        <v>2</v>
      </c>
      <c r="M15" s="126">
        <v>21</v>
      </c>
      <c r="N15" s="126">
        <v>0</v>
      </c>
      <c r="O15" s="126">
        <v>13.5</v>
      </c>
      <c r="P15" s="126">
        <v>2</v>
      </c>
      <c r="Q15" s="126">
        <v>16</v>
      </c>
      <c r="R15" s="126">
        <v>0</v>
      </c>
      <c r="S15" s="126">
        <v>13</v>
      </c>
      <c r="T15" s="126">
        <v>0</v>
      </c>
      <c r="U15" s="126">
        <v>14</v>
      </c>
      <c r="V15" s="126">
        <v>0</v>
      </c>
      <c r="W15" s="126">
        <v>14.5</v>
      </c>
      <c r="X15" s="126">
        <v>1</v>
      </c>
      <c r="Y15" s="126">
        <v>15</v>
      </c>
      <c r="Z15" s="126">
        <v>2</v>
      </c>
      <c r="AA15" s="126">
        <v>16</v>
      </c>
      <c r="AB15" s="126">
        <v>2</v>
      </c>
      <c r="AC15" s="127">
        <v>17</v>
      </c>
      <c r="AD15" s="63">
        <f t="shared" si="0"/>
        <v>11</v>
      </c>
      <c r="AE15" s="64">
        <f t="shared" si="1"/>
        <v>186.5</v>
      </c>
      <c r="AF15" s="42">
        <f t="shared" si="2"/>
        <v>5</v>
      </c>
      <c r="AG15" s="33">
        <f t="shared" si="3"/>
        <v>7</v>
      </c>
      <c r="AH15" s="49">
        <f t="shared" si="4"/>
        <v>1</v>
      </c>
      <c r="AI15" s="45">
        <f t="shared" si="5"/>
        <v>0.42307692307692307</v>
      </c>
      <c r="AJ15" s="43">
        <v>0</v>
      </c>
    </row>
    <row r="16" spans="1:41" ht="24" customHeight="1">
      <c r="A16" s="56"/>
      <c r="B16" s="68">
        <v>11</v>
      </c>
      <c r="C16" s="53" t="s">
        <v>35</v>
      </c>
      <c r="D16" s="146">
        <v>2</v>
      </c>
      <c r="E16" s="143">
        <v>18</v>
      </c>
      <c r="F16" s="126">
        <v>0</v>
      </c>
      <c r="G16" s="126">
        <v>14</v>
      </c>
      <c r="H16" s="143">
        <v>0</v>
      </c>
      <c r="I16" s="143">
        <v>10.5</v>
      </c>
      <c r="J16" s="126">
        <v>0</v>
      </c>
      <c r="K16" s="126">
        <v>9.5</v>
      </c>
      <c r="L16" s="126">
        <v>0</v>
      </c>
      <c r="M16" s="126">
        <v>14.5</v>
      </c>
      <c r="N16" s="126">
        <v>0</v>
      </c>
      <c r="O16" s="126">
        <v>13</v>
      </c>
      <c r="P16" s="126">
        <v>2</v>
      </c>
      <c r="Q16" s="126">
        <v>23.5</v>
      </c>
      <c r="R16" s="126">
        <v>0</v>
      </c>
      <c r="S16" s="126">
        <v>12</v>
      </c>
      <c r="T16" s="126">
        <v>2</v>
      </c>
      <c r="U16" s="126">
        <v>17</v>
      </c>
      <c r="V16" s="126">
        <v>0</v>
      </c>
      <c r="W16" s="126">
        <v>14</v>
      </c>
      <c r="X16" s="126">
        <v>2</v>
      </c>
      <c r="Y16" s="126">
        <v>16.5</v>
      </c>
      <c r="Z16" s="126">
        <v>0</v>
      </c>
      <c r="AA16" s="126">
        <v>14</v>
      </c>
      <c r="AB16" s="126">
        <v>2</v>
      </c>
      <c r="AC16" s="127">
        <v>17</v>
      </c>
      <c r="AD16" s="72">
        <f t="shared" si="0"/>
        <v>10</v>
      </c>
      <c r="AE16" s="65">
        <f t="shared" si="1"/>
        <v>193.5</v>
      </c>
      <c r="AF16" s="41">
        <f t="shared" si="2"/>
        <v>5</v>
      </c>
      <c r="AG16" s="32">
        <f t="shared" si="3"/>
        <v>8</v>
      </c>
      <c r="AH16" s="48">
        <f t="shared" si="4"/>
        <v>0</v>
      </c>
      <c r="AI16" s="45">
        <f t="shared" si="5"/>
        <v>0.38461538461538464</v>
      </c>
      <c r="AJ16" s="39">
        <v>0</v>
      </c>
    </row>
    <row r="17" spans="1:37" ht="24" customHeight="1">
      <c r="A17" s="56"/>
      <c r="B17" s="68">
        <v>12</v>
      </c>
      <c r="C17" s="53" t="s">
        <v>36</v>
      </c>
      <c r="D17" s="146">
        <v>0</v>
      </c>
      <c r="E17" s="143">
        <v>13.5</v>
      </c>
      <c r="F17" s="126">
        <v>0</v>
      </c>
      <c r="G17" s="126">
        <v>10</v>
      </c>
      <c r="H17" s="143">
        <v>0</v>
      </c>
      <c r="I17" s="143">
        <v>5.5</v>
      </c>
      <c r="J17" s="126">
        <v>2</v>
      </c>
      <c r="K17" s="126">
        <v>16</v>
      </c>
      <c r="L17" s="126">
        <v>0</v>
      </c>
      <c r="M17" s="126">
        <v>9</v>
      </c>
      <c r="N17" s="126">
        <v>2</v>
      </c>
      <c r="O17" s="126">
        <v>17</v>
      </c>
      <c r="P17" s="126">
        <v>0</v>
      </c>
      <c r="Q17" s="126">
        <v>5.5</v>
      </c>
      <c r="R17" s="126">
        <v>0</v>
      </c>
      <c r="S17" s="126">
        <v>13.5</v>
      </c>
      <c r="T17" s="126">
        <v>0</v>
      </c>
      <c r="U17" s="126">
        <v>14.5</v>
      </c>
      <c r="V17" s="126">
        <v>0</v>
      </c>
      <c r="W17" s="126">
        <v>12.5</v>
      </c>
      <c r="X17" s="126">
        <v>2</v>
      </c>
      <c r="Y17" s="126">
        <v>17.5</v>
      </c>
      <c r="Z17" s="126">
        <v>2</v>
      </c>
      <c r="AA17" s="126">
        <v>18</v>
      </c>
      <c r="AB17" s="126">
        <v>2</v>
      </c>
      <c r="AC17" s="127">
        <v>19.5</v>
      </c>
      <c r="AD17" s="72">
        <f t="shared" si="0"/>
        <v>10</v>
      </c>
      <c r="AE17" s="65">
        <f t="shared" si="1"/>
        <v>172</v>
      </c>
      <c r="AF17" s="148">
        <f t="shared" si="2"/>
        <v>5</v>
      </c>
      <c r="AG17" s="87">
        <f t="shared" si="3"/>
        <v>8</v>
      </c>
      <c r="AH17" s="149">
        <f t="shared" si="4"/>
        <v>0</v>
      </c>
      <c r="AI17" s="45">
        <f t="shared" si="5"/>
        <v>0.38461538461538464</v>
      </c>
      <c r="AJ17" s="39">
        <v>0</v>
      </c>
    </row>
    <row r="18" spans="1:37" ht="24" customHeight="1">
      <c r="A18" s="56"/>
      <c r="B18" s="68">
        <v>13</v>
      </c>
      <c r="C18" s="53" t="s">
        <v>44</v>
      </c>
      <c r="D18" s="146">
        <v>2</v>
      </c>
      <c r="E18" s="143">
        <v>26</v>
      </c>
      <c r="F18" s="126">
        <v>0</v>
      </c>
      <c r="G18" s="126">
        <v>12</v>
      </c>
      <c r="H18" s="126">
        <v>0</v>
      </c>
      <c r="I18" s="126">
        <v>12</v>
      </c>
      <c r="J18" s="126">
        <v>0</v>
      </c>
      <c r="K18" s="126">
        <v>12</v>
      </c>
      <c r="L18" s="126">
        <v>0</v>
      </c>
      <c r="M18" s="126">
        <v>6</v>
      </c>
      <c r="N18" s="126">
        <v>2</v>
      </c>
      <c r="O18" s="126">
        <v>16.5</v>
      </c>
      <c r="P18" s="126">
        <v>0</v>
      </c>
      <c r="Q18" s="126">
        <v>6.5</v>
      </c>
      <c r="R18" s="126">
        <v>0</v>
      </c>
      <c r="S18" s="126">
        <v>13</v>
      </c>
      <c r="T18" s="126">
        <v>0</v>
      </c>
      <c r="U18" s="126">
        <v>14.5</v>
      </c>
      <c r="V18" s="126">
        <v>2</v>
      </c>
      <c r="W18" s="126">
        <v>18</v>
      </c>
      <c r="X18" s="126">
        <v>0</v>
      </c>
      <c r="Y18" s="126">
        <v>12.5</v>
      </c>
      <c r="Z18" s="126">
        <v>1</v>
      </c>
      <c r="AA18" s="126">
        <v>15</v>
      </c>
      <c r="AB18" s="126">
        <v>0</v>
      </c>
      <c r="AC18" s="127">
        <v>10.5</v>
      </c>
      <c r="AD18" s="72">
        <f t="shared" si="0"/>
        <v>7</v>
      </c>
      <c r="AE18" s="65">
        <f t="shared" si="1"/>
        <v>174.5</v>
      </c>
      <c r="AF18" s="41">
        <f t="shared" si="2"/>
        <v>3</v>
      </c>
      <c r="AG18" s="32">
        <f t="shared" si="3"/>
        <v>9</v>
      </c>
      <c r="AH18" s="48">
        <f t="shared" si="4"/>
        <v>1</v>
      </c>
      <c r="AI18" s="46">
        <f t="shared" si="5"/>
        <v>0.26923076923076922</v>
      </c>
      <c r="AJ18" s="39">
        <v>0</v>
      </c>
    </row>
    <row r="19" spans="1:37" ht="24" customHeight="1" thickBot="1">
      <c r="A19" s="56"/>
      <c r="B19" s="70">
        <v>14</v>
      </c>
      <c r="C19" s="54" t="s">
        <v>38</v>
      </c>
      <c r="D19" s="146">
        <v>0</v>
      </c>
      <c r="E19" s="143">
        <v>4</v>
      </c>
      <c r="F19" s="126">
        <v>0</v>
      </c>
      <c r="G19" s="126">
        <v>8.5</v>
      </c>
      <c r="H19" s="126">
        <v>0</v>
      </c>
      <c r="I19" s="126">
        <v>9</v>
      </c>
      <c r="J19" s="126">
        <v>0</v>
      </c>
      <c r="K19" s="126">
        <v>7</v>
      </c>
      <c r="L19" s="126">
        <v>0</v>
      </c>
      <c r="M19" s="126">
        <v>6</v>
      </c>
      <c r="N19" s="126">
        <v>0</v>
      </c>
      <c r="O19" s="126">
        <v>12</v>
      </c>
      <c r="P19" s="126">
        <v>0</v>
      </c>
      <c r="Q19" s="126">
        <v>13.5</v>
      </c>
      <c r="R19" s="126">
        <v>0</v>
      </c>
      <c r="S19" s="126">
        <v>2.5</v>
      </c>
      <c r="T19" s="126">
        <v>0</v>
      </c>
      <c r="U19" s="126">
        <v>9.5</v>
      </c>
      <c r="V19" s="126">
        <v>0</v>
      </c>
      <c r="W19" s="126">
        <v>8.5</v>
      </c>
      <c r="X19" s="126">
        <v>1</v>
      </c>
      <c r="Y19" s="126">
        <v>15</v>
      </c>
      <c r="Z19" s="126">
        <v>0</v>
      </c>
      <c r="AA19" s="126">
        <v>12</v>
      </c>
      <c r="AB19" s="126">
        <v>0</v>
      </c>
      <c r="AC19" s="127">
        <v>13</v>
      </c>
      <c r="AD19" s="73">
        <f t="shared" si="0"/>
        <v>1</v>
      </c>
      <c r="AE19" s="66">
        <f t="shared" si="1"/>
        <v>120.5</v>
      </c>
      <c r="AF19" s="50">
        <f t="shared" si="2"/>
        <v>0</v>
      </c>
      <c r="AG19" s="51">
        <f t="shared" si="3"/>
        <v>12</v>
      </c>
      <c r="AH19" s="52">
        <f t="shared" si="4"/>
        <v>1</v>
      </c>
      <c r="AI19" s="47">
        <f t="shared" si="5"/>
        <v>3.8461538461538464E-2</v>
      </c>
      <c r="AJ19" s="61">
        <v>0</v>
      </c>
    </row>
    <row r="20" spans="1:37" ht="18" customHeight="1">
      <c r="A20" s="56"/>
      <c r="B20" s="58"/>
      <c r="C20" s="29" t="s">
        <v>23</v>
      </c>
      <c r="D20" s="21">
        <f t="shared" ref="D20:AH20" si="6">SUM(D6:D19)</f>
        <v>14</v>
      </c>
      <c r="E20" s="21">
        <f t="shared" si="6"/>
        <v>210</v>
      </c>
      <c r="F20" s="21">
        <f t="shared" si="6"/>
        <v>14</v>
      </c>
      <c r="G20" s="21">
        <f t="shared" si="6"/>
        <v>210</v>
      </c>
      <c r="H20" s="21">
        <f t="shared" si="6"/>
        <v>14</v>
      </c>
      <c r="I20" s="21">
        <f t="shared" si="6"/>
        <v>210</v>
      </c>
      <c r="J20" s="21">
        <f t="shared" si="6"/>
        <v>14</v>
      </c>
      <c r="K20" s="21">
        <f t="shared" si="6"/>
        <v>210</v>
      </c>
      <c r="L20" s="21">
        <f t="shared" si="6"/>
        <v>14</v>
      </c>
      <c r="M20" s="21">
        <f t="shared" si="6"/>
        <v>210</v>
      </c>
      <c r="N20" s="21">
        <f t="shared" si="6"/>
        <v>14</v>
      </c>
      <c r="O20" s="21">
        <f t="shared" si="6"/>
        <v>210</v>
      </c>
      <c r="P20" s="21">
        <f t="shared" si="6"/>
        <v>14</v>
      </c>
      <c r="Q20" s="21">
        <f t="shared" si="6"/>
        <v>210</v>
      </c>
      <c r="R20" s="21">
        <f t="shared" si="6"/>
        <v>14</v>
      </c>
      <c r="S20" s="21">
        <f t="shared" si="6"/>
        <v>210</v>
      </c>
      <c r="T20" s="21">
        <f t="shared" si="6"/>
        <v>14</v>
      </c>
      <c r="U20" s="21">
        <f t="shared" si="6"/>
        <v>210</v>
      </c>
      <c r="V20" s="21">
        <f t="shared" si="6"/>
        <v>14</v>
      </c>
      <c r="W20" s="21">
        <f t="shared" si="6"/>
        <v>210</v>
      </c>
      <c r="X20" s="21">
        <f t="shared" si="6"/>
        <v>14</v>
      </c>
      <c r="Y20" s="21">
        <f t="shared" si="6"/>
        <v>210</v>
      </c>
      <c r="Z20" s="21">
        <f t="shared" si="6"/>
        <v>14</v>
      </c>
      <c r="AA20" s="21">
        <f t="shared" si="6"/>
        <v>210</v>
      </c>
      <c r="AB20" s="21">
        <f t="shared" si="6"/>
        <v>14</v>
      </c>
      <c r="AC20" s="21">
        <f t="shared" si="6"/>
        <v>210</v>
      </c>
      <c r="AD20" s="21">
        <f t="shared" si="6"/>
        <v>182</v>
      </c>
      <c r="AE20" s="40">
        <f t="shared" si="6"/>
        <v>2730</v>
      </c>
      <c r="AF20" s="30">
        <f t="shared" si="6"/>
        <v>87</v>
      </c>
      <c r="AG20" s="30">
        <f t="shared" si="6"/>
        <v>87</v>
      </c>
      <c r="AH20" s="31">
        <f t="shared" si="6"/>
        <v>8</v>
      </c>
      <c r="AI20" s="13"/>
      <c r="AJ20" s="59">
        <f>SUM(AJ6:AJ19)/2</f>
        <v>0</v>
      </c>
      <c r="AK20" s="36"/>
    </row>
    <row r="21" spans="1:37" ht="12" customHeight="1" thickBot="1">
      <c r="A21" s="56"/>
      <c r="AD21" s="15">
        <f>SUM(D20,F20,H20,J20,L20,N20,P20,R20,T20,V20,X20,Z20,AB20)</f>
        <v>182</v>
      </c>
      <c r="AE21" s="15">
        <f>SUM(E20,G20,I20,K20,M20,O20,Q20,S20,U20,W20,Y20,AA20,AC20)</f>
        <v>2730</v>
      </c>
      <c r="AF21" s="215">
        <f>SUM(AF20,AG20,AH20)</f>
        <v>182</v>
      </c>
      <c r="AG21" s="215"/>
      <c r="AH21" s="215"/>
      <c r="AI21" s="14"/>
      <c r="AJ21" s="14" t="s">
        <v>24</v>
      </c>
      <c r="AK21" s="36"/>
    </row>
    <row r="22" spans="1:37">
      <c r="A22" s="57"/>
      <c r="B22" s="196" t="s">
        <v>25</v>
      </c>
      <c r="C22" s="197"/>
      <c r="D22" s="197"/>
      <c r="E22" s="197"/>
      <c r="F22" s="197"/>
      <c r="G22" s="197"/>
      <c r="H22" s="197"/>
      <c r="I22" s="198"/>
      <c r="J22" s="199" t="s">
        <v>26</v>
      </c>
      <c r="K22" s="200"/>
      <c r="L22" s="200"/>
      <c r="M22" s="201"/>
      <c r="N22" s="196" t="s">
        <v>25</v>
      </c>
      <c r="O22" s="197"/>
      <c r="P22" s="197"/>
      <c r="Q22" s="197"/>
      <c r="R22" s="197"/>
      <c r="S22" s="197"/>
      <c r="T22" s="197"/>
      <c r="U22" s="198"/>
      <c r="V22" s="199" t="s">
        <v>26</v>
      </c>
      <c r="W22" s="200"/>
      <c r="X22" s="200"/>
      <c r="Y22" s="201"/>
    </row>
    <row r="23" spans="1:37" ht="15.75" thickBot="1">
      <c r="B23" s="22" t="s">
        <v>27</v>
      </c>
      <c r="C23" s="74" t="s">
        <v>51</v>
      </c>
      <c r="D23" s="75"/>
      <c r="E23" s="74" t="s">
        <v>51</v>
      </c>
      <c r="F23" s="23" t="s">
        <v>28</v>
      </c>
      <c r="G23" s="76" t="s">
        <v>29</v>
      </c>
      <c r="H23" s="77"/>
      <c r="I23" s="78"/>
      <c r="J23" s="24" t="s">
        <v>30</v>
      </c>
      <c r="K23" s="25" t="s">
        <v>31</v>
      </c>
      <c r="L23" s="26" t="s">
        <v>32</v>
      </c>
      <c r="M23" s="27" t="s">
        <v>33</v>
      </c>
      <c r="N23" s="22" t="s">
        <v>27</v>
      </c>
      <c r="O23" s="74" t="s">
        <v>51</v>
      </c>
      <c r="P23" s="75"/>
      <c r="Q23" s="74" t="s">
        <v>51</v>
      </c>
      <c r="R23" s="23" t="s">
        <v>28</v>
      </c>
      <c r="S23" s="76" t="s">
        <v>29</v>
      </c>
      <c r="T23" s="77"/>
      <c r="U23" s="78"/>
      <c r="V23" s="24" t="s">
        <v>30</v>
      </c>
      <c r="W23" s="25" t="s">
        <v>31</v>
      </c>
      <c r="X23" s="26" t="s">
        <v>32</v>
      </c>
      <c r="Y23" s="27" t="s">
        <v>33</v>
      </c>
    </row>
    <row r="24" spans="1:37">
      <c r="B24" s="79" t="s">
        <v>48</v>
      </c>
      <c r="C24" s="80" t="s">
        <v>43</v>
      </c>
      <c r="D24" s="81" t="s">
        <v>49</v>
      </c>
      <c r="E24" s="80" t="s">
        <v>79</v>
      </c>
      <c r="F24" s="82">
        <v>1</v>
      </c>
      <c r="G24" s="184" t="s">
        <v>87</v>
      </c>
      <c r="H24" s="185"/>
      <c r="I24" s="186"/>
      <c r="J24" s="131" t="s">
        <v>98</v>
      </c>
      <c r="K24" s="132">
        <v>5</v>
      </c>
      <c r="L24" s="132">
        <v>25</v>
      </c>
      <c r="M24" s="142" t="s">
        <v>99</v>
      </c>
      <c r="N24" s="79" t="s">
        <v>93</v>
      </c>
      <c r="O24" s="80" t="s">
        <v>34</v>
      </c>
      <c r="P24" s="125" t="s">
        <v>49</v>
      </c>
      <c r="Q24" s="80" t="s">
        <v>36</v>
      </c>
      <c r="R24" s="82">
        <v>3</v>
      </c>
      <c r="S24" s="202" t="s">
        <v>96</v>
      </c>
      <c r="T24" s="203"/>
      <c r="U24" s="204"/>
      <c r="V24" s="79" t="s">
        <v>93</v>
      </c>
      <c r="W24" s="80">
        <v>4</v>
      </c>
      <c r="X24" s="80">
        <v>29</v>
      </c>
      <c r="Y24" s="142" t="s">
        <v>99</v>
      </c>
    </row>
    <row r="25" spans="1:37" ht="16.5" customHeight="1">
      <c r="B25" s="123" t="s">
        <v>88</v>
      </c>
      <c r="C25" s="124" t="s">
        <v>44</v>
      </c>
      <c r="D25" s="125" t="s">
        <v>49</v>
      </c>
      <c r="E25" s="124" t="s">
        <v>38</v>
      </c>
      <c r="F25" s="124">
        <v>1</v>
      </c>
      <c r="G25" s="202" t="s">
        <v>89</v>
      </c>
      <c r="H25" s="203"/>
      <c r="I25" s="204"/>
      <c r="J25" s="123" t="s">
        <v>109</v>
      </c>
      <c r="K25" s="124">
        <v>9</v>
      </c>
      <c r="L25" s="124">
        <v>19</v>
      </c>
      <c r="M25" s="145" t="s">
        <v>99</v>
      </c>
      <c r="N25" s="138" t="s">
        <v>94</v>
      </c>
      <c r="O25" s="139" t="s">
        <v>39</v>
      </c>
      <c r="P25" s="140" t="s">
        <v>49</v>
      </c>
      <c r="Q25" s="139" t="s">
        <v>42</v>
      </c>
      <c r="R25" s="141">
        <v>3</v>
      </c>
      <c r="S25" s="202" t="s">
        <v>96</v>
      </c>
      <c r="T25" s="203"/>
      <c r="U25" s="204"/>
      <c r="V25" s="123" t="s">
        <v>97</v>
      </c>
      <c r="W25" s="124">
        <v>5</v>
      </c>
      <c r="X25" s="124">
        <v>12</v>
      </c>
      <c r="Y25" s="145" t="s">
        <v>99</v>
      </c>
    </row>
    <row r="26" spans="1:37">
      <c r="B26" s="128" t="s">
        <v>90</v>
      </c>
      <c r="C26" s="129" t="s">
        <v>22</v>
      </c>
      <c r="D26" s="125" t="s">
        <v>49</v>
      </c>
      <c r="E26" s="129" t="s">
        <v>36</v>
      </c>
      <c r="F26" s="124">
        <v>1</v>
      </c>
      <c r="G26" s="202" t="s">
        <v>89</v>
      </c>
      <c r="H26" s="203"/>
      <c r="I26" s="204"/>
      <c r="J26" s="123" t="s">
        <v>93</v>
      </c>
      <c r="K26" s="124">
        <v>6</v>
      </c>
      <c r="L26" s="129">
        <v>24</v>
      </c>
      <c r="M26" s="145" t="s">
        <v>99</v>
      </c>
      <c r="N26" s="128" t="s">
        <v>95</v>
      </c>
      <c r="O26" s="129" t="s">
        <v>42</v>
      </c>
      <c r="P26" s="140" t="s">
        <v>49</v>
      </c>
      <c r="Q26" s="129" t="s">
        <v>35</v>
      </c>
      <c r="R26" s="144">
        <v>5</v>
      </c>
      <c r="S26" s="202" t="s">
        <v>89</v>
      </c>
      <c r="T26" s="203"/>
      <c r="U26" s="204"/>
      <c r="V26" s="123" t="s">
        <v>97</v>
      </c>
      <c r="W26" s="129">
        <v>7</v>
      </c>
      <c r="X26" s="129">
        <v>28</v>
      </c>
      <c r="Y26" s="145" t="s">
        <v>99</v>
      </c>
    </row>
    <row r="27" spans="1:37">
      <c r="B27" s="128" t="s">
        <v>30</v>
      </c>
      <c r="C27" s="129" t="s">
        <v>35</v>
      </c>
      <c r="D27" s="125" t="s">
        <v>49</v>
      </c>
      <c r="E27" s="129" t="s">
        <v>41</v>
      </c>
      <c r="F27" s="124">
        <v>3</v>
      </c>
      <c r="G27" s="202" t="s">
        <v>96</v>
      </c>
      <c r="H27" s="203"/>
      <c r="I27" s="204"/>
      <c r="J27" s="123" t="s">
        <v>97</v>
      </c>
      <c r="K27" s="124">
        <v>5</v>
      </c>
      <c r="L27" s="124">
        <v>12</v>
      </c>
      <c r="M27" s="145" t="s">
        <v>99</v>
      </c>
      <c r="N27" s="128" t="s">
        <v>100</v>
      </c>
      <c r="O27" s="129" t="s">
        <v>47</v>
      </c>
      <c r="P27" s="140" t="s">
        <v>49</v>
      </c>
      <c r="Q27" s="129" t="s">
        <v>38</v>
      </c>
      <c r="R27" s="144">
        <v>5</v>
      </c>
      <c r="S27" s="202" t="s">
        <v>89</v>
      </c>
      <c r="T27" s="203"/>
      <c r="U27" s="204"/>
      <c r="V27" s="123" t="s">
        <v>93</v>
      </c>
      <c r="W27" s="124">
        <v>6</v>
      </c>
      <c r="X27" s="129">
        <v>24</v>
      </c>
      <c r="Y27" s="145" t="s">
        <v>99</v>
      </c>
    </row>
    <row r="28" spans="1:37" ht="15.75" thickBot="1">
      <c r="B28" s="133" t="s">
        <v>92</v>
      </c>
      <c r="C28" s="134" t="s">
        <v>43</v>
      </c>
      <c r="D28" s="130" t="s">
        <v>49</v>
      </c>
      <c r="E28" s="134" t="s">
        <v>37</v>
      </c>
      <c r="F28" s="135">
        <v>3</v>
      </c>
      <c r="G28" s="190" t="s">
        <v>96</v>
      </c>
      <c r="H28" s="191"/>
      <c r="I28" s="192"/>
      <c r="J28" s="136" t="s">
        <v>97</v>
      </c>
      <c r="K28" s="137">
        <v>6</v>
      </c>
      <c r="L28" s="137">
        <v>2</v>
      </c>
      <c r="M28" s="147" t="s">
        <v>99</v>
      </c>
      <c r="N28" s="115"/>
      <c r="O28" s="116"/>
      <c r="P28" s="116"/>
      <c r="Q28" s="116"/>
      <c r="R28" s="116"/>
      <c r="S28" s="193"/>
      <c r="T28" s="194"/>
      <c r="U28" s="195"/>
      <c r="V28" s="37"/>
      <c r="W28" s="38"/>
      <c r="X28" s="38"/>
      <c r="Y28" s="117"/>
    </row>
  </sheetData>
  <sortState ref="C6:AJ19">
    <sortCondition descending="1" ref="AD6:AD19"/>
    <sortCondition descending="1" ref="AE6:AE19"/>
  </sortState>
  <mergeCells count="38">
    <mergeCell ref="AF21:AH21"/>
    <mergeCell ref="AB5:AC5"/>
    <mergeCell ref="AF5:AH5"/>
    <mergeCell ref="X5:Y5"/>
    <mergeCell ref="AE1:AJ1"/>
    <mergeCell ref="Z5:AA5"/>
    <mergeCell ref="AE2:AJ2"/>
    <mergeCell ref="B3:P3"/>
    <mergeCell ref="R3:W3"/>
    <mergeCell ref="AE3:AJ3"/>
    <mergeCell ref="S2:V2"/>
    <mergeCell ref="B1:P1"/>
    <mergeCell ref="G25:I25"/>
    <mergeCell ref="T5:U5"/>
    <mergeCell ref="G26:I26"/>
    <mergeCell ref="G27:I27"/>
    <mergeCell ref="R4:W4"/>
    <mergeCell ref="V22:Y22"/>
    <mergeCell ref="S24:U24"/>
    <mergeCell ref="S25:U25"/>
    <mergeCell ref="S26:U26"/>
    <mergeCell ref="S27:U27"/>
    <mergeCell ref="D5:E5"/>
    <mergeCell ref="G24:I24"/>
    <mergeCell ref="V5:W5"/>
    <mergeCell ref="B2:P2"/>
    <mergeCell ref="G28:I28"/>
    <mergeCell ref="S28:U28"/>
    <mergeCell ref="F5:G5"/>
    <mergeCell ref="H5:I5"/>
    <mergeCell ref="J5:K5"/>
    <mergeCell ref="L5:M5"/>
    <mergeCell ref="N5:O5"/>
    <mergeCell ref="P5:Q5"/>
    <mergeCell ref="R5:S5"/>
    <mergeCell ref="N22:U22"/>
    <mergeCell ref="J22:M22"/>
    <mergeCell ref="B22:I2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workbookViewId="0">
      <selection activeCell="AD19" sqref="AD19:AI19"/>
    </sheetView>
  </sheetViews>
  <sheetFormatPr defaultRowHeight="15"/>
  <cols>
    <col min="1" max="1" width="0.7109375" customWidth="1"/>
    <col min="2" max="2" width="4" customWidth="1"/>
    <col min="3" max="3" width="6.7109375" customWidth="1"/>
    <col min="4" max="4" width="4.28515625" customWidth="1"/>
    <col min="5" max="5" width="6.7109375" customWidth="1"/>
    <col min="6" max="6" width="4.28515625" customWidth="1"/>
    <col min="7" max="7" width="6.7109375" customWidth="1"/>
    <col min="8" max="8" width="4.28515625" customWidth="1"/>
    <col min="9" max="9" width="6.7109375" customWidth="1"/>
    <col min="10" max="10" width="4.28515625" customWidth="1"/>
    <col min="11" max="11" width="6.7109375" customWidth="1"/>
    <col min="12" max="12" width="4.28515625" customWidth="1"/>
    <col min="13" max="13" width="6.7109375" customWidth="1"/>
    <col min="14" max="14" width="4.28515625" customWidth="1"/>
    <col min="15" max="15" width="6.7109375" customWidth="1"/>
    <col min="16" max="16" width="4.28515625" customWidth="1"/>
    <col min="17" max="17" width="6.7109375" customWidth="1"/>
    <col min="18" max="18" width="4.28515625" customWidth="1"/>
    <col min="19" max="19" width="6.7109375" customWidth="1"/>
    <col min="20" max="20" width="4.28515625" customWidth="1"/>
    <col min="21" max="21" width="6.7109375" customWidth="1"/>
    <col min="22" max="22" width="4.28515625" customWidth="1"/>
    <col min="23" max="23" width="6.7109375" customWidth="1"/>
    <col min="24" max="24" width="4.28515625" customWidth="1"/>
    <col min="25" max="25" width="6.7109375" customWidth="1"/>
    <col min="26" max="26" width="4.28515625" customWidth="1"/>
    <col min="27" max="27" width="6.7109375" customWidth="1"/>
    <col min="28" max="28" width="4.28515625" customWidth="1"/>
    <col min="29" max="29" width="6.7109375" customWidth="1"/>
    <col min="30" max="30" width="5.7109375" customWidth="1"/>
    <col min="31" max="31" width="8.28515625" customWidth="1"/>
    <col min="32" max="33" width="3.85546875" customWidth="1"/>
    <col min="34" max="34" width="3.140625" customWidth="1"/>
    <col min="35" max="35" width="5.7109375" customWidth="1"/>
    <col min="36" max="36" width="3.7109375" customWidth="1"/>
    <col min="37" max="37" width="3.42578125" customWidth="1"/>
  </cols>
  <sheetData>
    <row r="1" spans="1:40" ht="24" thickBot="1">
      <c r="A1" s="1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1"/>
      <c r="R1" s="2"/>
      <c r="S1" s="1"/>
      <c r="T1" s="2"/>
      <c r="U1" s="1"/>
      <c r="V1" s="3"/>
      <c r="W1" s="1"/>
      <c r="X1" s="2"/>
      <c r="Y1" s="1"/>
      <c r="Z1" s="2"/>
      <c r="AA1" s="1"/>
      <c r="AB1" s="2"/>
      <c r="AC1" s="1"/>
      <c r="AD1" s="4"/>
      <c r="AE1" s="210" t="s">
        <v>1</v>
      </c>
      <c r="AF1" s="211"/>
      <c r="AG1" s="211"/>
      <c r="AH1" s="211"/>
      <c r="AI1" s="211"/>
      <c r="AJ1" s="211"/>
      <c r="AK1" s="84"/>
    </row>
    <row r="2" spans="1:40" ht="27.75" thickBot="1">
      <c r="A2" s="5"/>
      <c r="B2" s="224" t="s">
        <v>91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6"/>
      <c r="R2" s="7"/>
      <c r="S2" s="212"/>
      <c r="T2" s="212"/>
      <c r="U2" s="212"/>
      <c r="V2" s="212"/>
      <c r="W2" s="5"/>
      <c r="X2" s="7"/>
      <c r="Y2" s="5"/>
      <c r="Z2" s="7"/>
      <c r="AA2" s="5"/>
      <c r="AB2" s="7"/>
      <c r="AC2" s="5"/>
      <c r="AD2" s="8"/>
      <c r="AE2" s="210" t="s">
        <v>2</v>
      </c>
      <c r="AF2" s="211"/>
      <c r="AG2" s="211"/>
      <c r="AH2" s="211"/>
      <c r="AI2" s="211"/>
      <c r="AJ2" s="211"/>
      <c r="AK2" s="84"/>
    </row>
    <row r="3" spans="1:40" ht="21" thickBot="1">
      <c r="A3" s="5"/>
      <c r="B3" s="206" t="s">
        <v>52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9"/>
      <c r="R3" s="221">
        <v>44827</v>
      </c>
      <c r="S3" s="222"/>
      <c r="T3" s="222"/>
      <c r="U3" s="222"/>
      <c r="V3" s="222"/>
      <c r="W3" s="223"/>
      <c r="X3" s="7"/>
      <c r="Y3" s="5"/>
      <c r="Z3" s="7"/>
      <c r="AA3" s="5"/>
      <c r="AB3" s="7"/>
      <c r="AC3" s="5"/>
      <c r="AD3" s="8"/>
      <c r="AE3" s="210" t="s">
        <v>3</v>
      </c>
      <c r="AF3" s="211"/>
      <c r="AG3" s="211"/>
      <c r="AH3" s="211"/>
      <c r="AI3" s="211"/>
      <c r="AJ3" s="211"/>
      <c r="AK3" s="84"/>
    </row>
    <row r="4" spans="1:40" ht="18.75" thickBot="1">
      <c r="A4" s="10"/>
      <c r="Q4" s="11"/>
      <c r="R4" s="205"/>
      <c r="S4" s="205"/>
      <c r="T4" s="205"/>
      <c r="U4" s="205"/>
      <c r="V4" s="205"/>
      <c r="W4" s="205"/>
      <c r="X4" s="12"/>
      <c r="Y4" s="10"/>
      <c r="Z4" s="12"/>
      <c r="AA4" s="10"/>
      <c r="AB4" s="12"/>
      <c r="AC4" s="10"/>
      <c r="AD4" s="11"/>
    </row>
    <row r="5" spans="1:40" ht="47.25" thickBot="1">
      <c r="A5" s="55"/>
      <c r="B5" s="16" t="s">
        <v>4</v>
      </c>
      <c r="C5" s="17" t="s">
        <v>5</v>
      </c>
      <c r="D5" s="227" t="s">
        <v>6</v>
      </c>
      <c r="E5" s="228"/>
      <c r="F5" s="227" t="s">
        <v>7</v>
      </c>
      <c r="G5" s="228"/>
      <c r="H5" s="227" t="s">
        <v>8</v>
      </c>
      <c r="I5" s="228"/>
      <c r="J5" s="227" t="s">
        <v>9</v>
      </c>
      <c r="K5" s="228"/>
      <c r="L5" s="227" t="s">
        <v>10</v>
      </c>
      <c r="M5" s="228"/>
      <c r="N5" s="227" t="s">
        <v>45</v>
      </c>
      <c r="O5" s="228"/>
      <c r="P5" s="227" t="s">
        <v>11</v>
      </c>
      <c r="Q5" s="228"/>
      <c r="R5" s="227" t="s">
        <v>12</v>
      </c>
      <c r="S5" s="228"/>
      <c r="T5" s="227" t="s">
        <v>13</v>
      </c>
      <c r="U5" s="228"/>
      <c r="V5" s="227" t="s">
        <v>14</v>
      </c>
      <c r="W5" s="228"/>
      <c r="X5" s="227" t="s">
        <v>15</v>
      </c>
      <c r="Y5" s="228"/>
      <c r="Z5" s="227" t="s">
        <v>16</v>
      </c>
      <c r="AA5" s="228"/>
      <c r="AB5" s="227" t="s">
        <v>17</v>
      </c>
      <c r="AC5" s="228"/>
      <c r="AD5" s="18" t="s">
        <v>18</v>
      </c>
      <c r="AE5" s="19" t="s">
        <v>19</v>
      </c>
      <c r="AF5" s="218" t="s">
        <v>40</v>
      </c>
      <c r="AG5" s="219"/>
      <c r="AH5" s="220"/>
      <c r="AI5" s="20" t="s">
        <v>20</v>
      </c>
      <c r="AJ5" s="28" t="s">
        <v>21</v>
      </c>
      <c r="AK5" s="35"/>
    </row>
    <row r="6" spans="1:40" ht="21" thickBot="1">
      <c r="A6" s="56"/>
      <c r="B6" s="67">
        <v>1</v>
      </c>
      <c r="C6" s="273" t="s">
        <v>22</v>
      </c>
      <c r="D6" s="151">
        <v>2</v>
      </c>
      <c r="E6" s="152">
        <v>17.5</v>
      </c>
      <c r="F6" s="152">
        <v>2</v>
      </c>
      <c r="G6" s="152">
        <v>24.5</v>
      </c>
      <c r="H6" s="152">
        <v>2</v>
      </c>
      <c r="I6" s="152">
        <v>23</v>
      </c>
      <c r="J6" s="152">
        <v>2</v>
      </c>
      <c r="K6" s="152">
        <v>22</v>
      </c>
      <c r="L6" s="152">
        <v>2</v>
      </c>
      <c r="M6" s="152">
        <v>18</v>
      </c>
      <c r="N6" s="152">
        <v>2</v>
      </c>
      <c r="O6" s="152">
        <v>18</v>
      </c>
      <c r="P6" s="152">
        <v>2</v>
      </c>
      <c r="Q6" s="152">
        <v>22</v>
      </c>
      <c r="R6" s="152">
        <v>0</v>
      </c>
      <c r="S6" s="152">
        <v>11</v>
      </c>
      <c r="T6" s="152">
        <v>2</v>
      </c>
      <c r="U6" s="152">
        <v>18.5</v>
      </c>
      <c r="V6" s="152">
        <v>1</v>
      </c>
      <c r="W6" s="152">
        <v>15</v>
      </c>
      <c r="X6" s="152">
        <v>2</v>
      </c>
      <c r="Y6" s="152">
        <v>17</v>
      </c>
      <c r="Z6" s="152">
        <v>0</v>
      </c>
      <c r="AA6" s="152">
        <v>10</v>
      </c>
      <c r="AB6" s="152">
        <v>2</v>
      </c>
      <c r="AC6" s="180">
        <v>19</v>
      </c>
      <c r="AD6" s="121">
        <f>SUM(D6,F6,H6,J6,L6,N6,P6,R6,T6,V6,X6,Z6,AB6)</f>
        <v>21</v>
      </c>
      <c r="AE6" s="71">
        <f>SUM(E6,G6,I6,K6,M6,O6,Q6,S6,U6,W6,Y6,AA6,AC6)</f>
        <v>235.5</v>
      </c>
      <c r="AF6" s="97">
        <f>SUM(IF(D6=2,1,0),IF(F6=2,1,0),IF(H6=2,1,0),IF(J6=2,1,0),IF(L6=2,1,0),IF(N6=2,1,0),IF(P6=2,1,0),IF(R6=2,1,0),IF(T6=2,1,0),IF(V6=2,1,0),IF(X6=2,1,0),IF(Z6=2,1,0),(IF(AB6=2,1,0)))</f>
        <v>10</v>
      </c>
      <c r="AG6" s="85">
        <f>SUM(IF(ISBLANK(D6),0,IF(D6=0,1,0)),IF(ISBLANK(F6),0,IF(F6=0,1,0)),IF(ISBLANK(H6),0,IF(H6=0,1,0)),IF(ISBLANK(J6),0,IF(J6=0,1,0)),IF(ISBLANK(L6),0,IF(L6=0,1,0)),IF(ISBLANK(N6),0,IF(N6=0,1,0)),IF(ISBLANK(P6),0,IF(P6=0,1,0)),IF(ISBLANK(R6),0,IF(R6=0,1,0)),IF(ISBLANK(T6),0,IF(T6=0,1,0)),IF(ISBLANK(V6),0,IF(V6=0,1,0)),IF(ISBLANK(X6),0,IF(X6=0,1,0)),IF(ISBLANK(Z6),0,IF(Z6=0,1,0)),IF(ISBLANK(AB6),0,(IF(AB6=0,1,0))))</f>
        <v>2</v>
      </c>
      <c r="AH6" s="98">
        <f>SUM(IF(D6=1,1,0),IF(F6=1,1,0),IF(H6=1,1,0),IF(J6=1,1,0),IF(L6=1,1,0),IF(N6=1,1,0),IF(P6=1,1,0),IF(R6=1,1,0),IF(T6=1,1,0),IF(V6=1,1,0),IF(X6=1,1,0),IF(Z6=1,1,0),(IF(AB6=1,1,0)))</f>
        <v>1</v>
      </c>
      <c r="AI6" s="44">
        <f>(AF6+(AH6/2))/(AF6+AG6+AH6)</f>
        <v>0.80769230769230771</v>
      </c>
      <c r="AJ6" s="60">
        <v>0</v>
      </c>
      <c r="AL6" t="s">
        <v>91</v>
      </c>
    </row>
    <row r="7" spans="1:40" ht="21" thickBot="1">
      <c r="A7" s="56"/>
      <c r="B7" s="68">
        <v>2</v>
      </c>
      <c r="C7" s="118" t="s">
        <v>34</v>
      </c>
      <c r="D7" s="153">
        <v>0</v>
      </c>
      <c r="E7" s="126">
        <v>14.5</v>
      </c>
      <c r="F7" s="126">
        <v>2</v>
      </c>
      <c r="G7" s="126">
        <v>18</v>
      </c>
      <c r="H7" s="126">
        <v>2</v>
      </c>
      <c r="I7" s="126">
        <v>16.5</v>
      </c>
      <c r="J7" s="126">
        <v>2</v>
      </c>
      <c r="K7" s="126">
        <v>23.5</v>
      </c>
      <c r="L7" s="126">
        <v>0</v>
      </c>
      <c r="M7" s="126">
        <v>12</v>
      </c>
      <c r="N7" s="126">
        <v>2</v>
      </c>
      <c r="O7" s="126">
        <v>21.5</v>
      </c>
      <c r="P7" s="126">
        <v>2</v>
      </c>
      <c r="Q7" s="126">
        <v>20</v>
      </c>
      <c r="R7" s="126">
        <v>2</v>
      </c>
      <c r="S7" s="126">
        <v>18.5</v>
      </c>
      <c r="T7" s="126">
        <v>2</v>
      </c>
      <c r="U7" s="126">
        <v>23</v>
      </c>
      <c r="V7" s="143">
        <v>0</v>
      </c>
      <c r="W7" s="126">
        <v>13.5</v>
      </c>
      <c r="X7" s="126">
        <v>2</v>
      </c>
      <c r="Y7" s="126">
        <v>24.5</v>
      </c>
      <c r="Z7" s="126">
        <v>2</v>
      </c>
      <c r="AA7" s="126">
        <v>20</v>
      </c>
      <c r="AB7" s="126">
        <v>2</v>
      </c>
      <c r="AC7" s="179">
        <v>22</v>
      </c>
      <c r="AD7" s="121">
        <f>SUM(D7,F7,H7,J7,L7,N7,P7,R7,T7,V7,X7,Z7,AB7)</f>
        <v>20</v>
      </c>
      <c r="AE7" s="71">
        <f>SUM(E7,G7,I7,K7,M7,O7,Q7,S7,U7,W7,Y7,AA7,AC7)</f>
        <v>247.5</v>
      </c>
      <c r="AF7" s="97">
        <f>SUM(IF(D7=2,1,0),IF(F7=2,1,0),IF(H7=2,1,0),IF(J7=2,1,0),IF(L7=2,1,0),IF(N7=2,1,0),IF(P7=2,1,0),IF(R7=2,1,0),IF(T7=2,1,0),IF(V7=2,1,0),IF(X7=2,1,0),IF(Z7=2,1,0),(IF(AB7=2,1,0)))</f>
        <v>10</v>
      </c>
      <c r="AG7" s="85">
        <f>SUM(IF(ISBLANK(D7),0,IF(D7=0,1,0)),IF(ISBLANK(F7),0,IF(F7=0,1,0)),IF(ISBLANK(H7),0,IF(H7=0,1,0)),IF(ISBLANK(J7),0,IF(J7=0,1,0)),IF(ISBLANK(L7),0,IF(L7=0,1,0)),IF(ISBLANK(N7),0,IF(N7=0,1,0)),IF(ISBLANK(P7),0,IF(P7=0,1,0)),IF(ISBLANK(R7),0,IF(R7=0,1,0)),IF(ISBLANK(T7),0,IF(T7=0,1,0)),IF(ISBLANK(V7),0,IF(V7=0,1,0)),IF(ISBLANK(X7),0,IF(X7=0,1,0)),IF(ISBLANK(Z7),0,IF(Z7=0,1,0)),IF(ISBLANK(AB7),0,(IF(AB7=0,1,0))))</f>
        <v>3</v>
      </c>
      <c r="AH7" s="98">
        <f>SUM(IF(D7=1,1,0),IF(F7=1,1,0),IF(H7=1,1,0),IF(J7=1,1,0),IF(L7=1,1,0),IF(N7=1,1,0),IF(P7=1,1,0),IF(R7=1,1,0),IF(T7=1,1,0),IF(V7=1,1,0),IF(X7=1,1,0),IF(Z7=1,1,0),(IF(AB7=1,1,0)))</f>
        <v>0</v>
      </c>
      <c r="AI7" s="44">
        <f>(AF7+(AH7/2))/(AF7+AG7+AH7)</f>
        <v>0.76923076923076927</v>
      </c>
      <c r="AJ7" s="39">
        <v>0</v>
      </c>
    </row>
    <row r="8" spans="1:40" ht="21" thickBot="1">
      <c r="A8" s="56"/>
      <c r="B8" s="68">
        <v>3</v>
      </c>
      <c r="C8" s="118" t="s">
        <v>42</v>
      </c>
      <c r="D8" s="153">
        <v>2</v>
      </c>
      <c r="E8" s="126">
        <v>21</v>
      </c>
      <c r="F8" s="126">
        <v>0</v>
      </c>
      <c r="G8" s="126">
        <v>12</v>
      </c>
      <c r="H8" s="126">
        <v>2</v>
      </c>
      <c r="I8" s="126">
        <v>19.5</v>
      </c>
      <c r="J8" s="126">
        <v>0</v>
      </c>
      <c r="K8" s="126">
        <v>9</v>
      </c>
      <c r="L8" s="126">
        <v>2</v>
      </c>
      <c r="M8" s="126">
        <v>16.5</v>
      </c>
      <c r="N8" s="126">
        <v>2</v>
      </c>
      <c r="O8" s="126">
        <v>21</v>
      </c>
      <c r="P8" s="126">
        <v>2</v>
      </c>
      <c r="Q8" s="126">
        <v>20.5</v>
      </c>
      <c r="R8" s="126">
        <v>0</v>
      </c>
      <c r="S8" s="126">
        <v>12.5</v>
      </c>
      <c r="T8" s="126">
        <v>2</v>
      </c>
      <c r="U8" s="126">
        <v>17</v>
      </c>
      <c r="V8" s="143">
        <v>2</v>
      </c>
      <c r="W8" s="126">
        <v>21.5</v>
      </c>
      <c r="X8" s="126">
        <v>2</v>
      </c>
      <c r="Y8" s="126">
        <v>19</v>
      </c>
      <c r="Z8" s="143">
        <v>1</v>
      </c>
      <c r="AA8" s="126">
        <v>15</v>
      </c>
      <c r="AB8" s="126">
        <v>0</v>
      </c>
      <c r="AC8" s="178">
        <v>11</v>
      </c>
      <c r="AD8" s="121">
        <f>SUM(D8,F8,H8,J8,L8,N8,P8,R8,T8,V8,X8,Z8,AB8)</f>
        <v>17</v>
      </c>
      <c r="AE8" s="71">
        <f>SUM(E8,G8,I8,K8,M8,O8,Q8,S8,U8,W8,Y8,AA8,AC8)</f>
        <v>215.5</v>
      </c>
      <c r="AF8" s="97">
        <f>SUM(IF(D8=2,1,0),IF(F8=2,1,0),IF(H8=2,1,0),IF(J8=2,1,0),IF(L8=2,1,0),IF(N8=2,1,0),IF(P8=2,1,0),IF(R8=2,1,0),IF(T8=2,1,0),IF(V8=2,1,0),IF(X8=2,1,0),IF(Z8=2,1,0),(IF(AB8=2,1,0)))</f>
        <v>8</v>
      </c>
      <c r="AG8" s="85">
        <f>SUM(IF(ISBLANK(D8),0,IF(D8=0,1,0)),IF(ISBLANK(F8),0,IF(F8=0,1,0)),IF(ISBLANK(H8),0,IF(H8=0,1,0)),IF(ISBLANK(J8),0,IF(J8=0,1,0)),IF(ISBLANK(L8),0,IF(L8=0,1,0)),IF(ISBLANK(N8),0,IF(N8=0,1,0)),IF(ISBLANK(P8),0,IF(P8=0,1,0)),IF(ISBLANK(R8),0,IF(R8=0,1,0)),IF(ISBLANK(T8),0,IF(T8=0,1,0)),IF(ISBLANK(V8),0,IF(V8=0,1,0)),IF(ISBLANK(X8),0,IF(X8=0,1,0)),IF(ISBLANK(Z8),0,IF(Z8=0,1,0)),IF(ISBLANK(AB8),0,(IF(AB8=0,1,0))))</f>
        <v>4</v>
      </c>
      <c r="AH8" s="98">
        <f>SUM(IF(D8=1,1,0),IF(F8=1,1,0),IF(H8=1,1,0),IF(J8=1,1,0),IF(L8=1,1,0),IF(N8=1,1,0),IF(P8=1,1,0),IF(R8=1,1,0),IF(T8=1,1,0),IF(V8=1,1,0),IF(X8=1,1,0),IF(Z8=1,1,0),(IF(AB8=1,1,0)))</f>
        <v>1</v>
      </c>
      <c r="AI8" s="44">
        <f>(AF8+(AH8/2))/(AF8+AG8+AH8)</f>
        <v>0.65384615384615385</v>
      </c>
      <c r="AJ8" s="39">
        <v>0</v>
      </c>
    </row>
    <row r="9" spans="1:40" ht="21" thickBot="1">
      <c r="A9" s="56"/>
      <c r="B9" s="69">
        <v>4</v>
      </c>
      <c r="C9" s="118" t="s">
        <v>43</v>
      </c>
      <c r="D9" s="153">
        <v>0</v>
      </c>
      <c r="E9" s="126">
        <v>13.5</v>
      </c>
      <c r="F9" s="126">
        <v>2</v>
      </c>
      <c r="G9" s="126">
        <v>21</v>
      </c>
      <c r="H9" s="126">
        <v>0</v>
      </c>
      <c r="I9" s="126">
        <v>6.5</v>
      </c>
      <c r="J9" s="126">
        <v>2</v>
      </c>
      <c r="K9" s="126">
        <v>21</v>
      </c>
      <c r="L9" s="126">
        <v>0</v>
      </c>
      <c r="M9" s="126">
        <v>14.5</v>
      </c>
      <c r="N9" s="126">
        <v>2</v>
      </c>
      <c r="O9" s="126">
        <v>20</v>
      </c>
      <c r="P9" s="126">
        <v>0</v>
      </c>
      <c r="Q9" s="126">
        <v>8</v>
      </c>
      <c r="R9" s="126">
        <v>2</v>
      </c>
      <c r="S9" s="126">
        <v>18</v>
      </c>
      <c r="T9" s="126">
        <v>0</v>
      </c>
      <c r="U9" s="126">
        <v>7</v>
      </c>
      <c r="V9" s="143">
        <v>2</v>
      </c>
      <c r="W9" s="126">
        <v>22.5</v>
      </c>
      <c r="X9" s="143">
        <v>1</v>
      </c>
      <c r="Y9" s="143">
        <v>15</v>
      </c>
      <c r="Z9" s="143">
        <v>2</v>
      </c>
      <c r="AA9" s="126">
        <v>16</v>
      </c>
      <c r="AB9" s="126">
        <v>2</v>
      </c>
      <c r="AC9" s="179">
        <v>19.5</v>
      </c>
      <c r="AD9" s="121">
        <f>SUM(D9,F9,H9,J9,L9,N9,P9,R9,T9,V9,X9,Z9,AB9)</f>
        <v>15</v>
      </c>
      <c r="AE9" s="71">
        <f>SUM(E9,G9,I9,K9,M9,O9,Q9,S9,U9,W9,Y9,AA9,AC9)</f>
        <v>202.5</v>
      </c>
      <c r="AF9" s="97">
        <f>SUM(IF(D9=2,1,0),IF(F9=2,1,0),IF(H9=2,1,0),IF(J9=2,1,0),IF(L9=2,1,0),IF(N9=2,1,0),IF(P9=2,1,0),IF(R9=2,1,0),IF(T9=2,1,0),IF(V9=2,1,0),IF(X9=2,1,0),IF(Z9=2,1,0),(IF(AB9=2,1,0)))</f>
        <v>7</v>
      </c>
      <c r="AG9" s="85">
        <f>SUM(IF(ISBLANK(D9),0,IF(D9=0,1,0)),IF(ISBLANK(F9),0,IF(F9=0,1,0)),IF(ISBLANK(H9),0,IF(H9=0,1,0)),IF(ISBLANK(J9),0,IF(J9=0,1,0)),IF(ISBLANK(L9),0,IF(L9=0,1,0)),IF(ISBLANK(N9),0,IF(N9=0,1,0)),IF(ISBLANK(P9),0,IF(P9=0,1,0)),IF(ISBLANK(R9),0,IF(R9=0,1,0)),IF(ISBLANK(T9),0,IF(T9=0,1,0)),IF(ISBLANK(V9),0,IF(V9=0,1,0)),IF(ISBLANK(X9),0,IF(X9=0,1,0)),IF(ISBLANK(Z9),0,IF(Z9=0,1,0)),IF(ISBLANK(AB9),0,(IF(AB9=0,1,0))))</f>
        <v>5</v>
      </c>
      <c r="AH9" s="98">
        <f>SUM(IF(D9=1,1,0),IF(F9=1,1,0),IF(H9=1,1,0),IF(J9=1,1,0),IF(L9=1,1,0),IF(N9=1,1,0),IF(P9=1,1,0),IF(R9=1,1,0),IF(T9=1,1,0),IF(V9=1,1,0),IF(X9=1,1,0),IF(Z9=1,1,0),(IF(AB9=1,1,0)))</f>
        <v>1</v>
      </c>
      <c r="AI9" s="44">
        <f>(AF9+(AH9/2))/(AF9+AG9+AH9)</f>
        <v>0.57692307692307687</v>
      </c>
      <c r="AJ9" s="43">
        <v>0</v>
      </c>
    </row>
    <row r="10" spans="1:40" ht="21" thickBot="1">
      <c r="A10" s="56"/>
      <c r="B10" s="68">
        <v>5</v>
      </c>
      <c r="C10" s="118" t="s">
        <v>37</v>
      </c>
      <c r="D10" s="153">
        <v>2</v>
      </c>
      <c r="E10" s="126">
        <v>15.5</v>
      </c>
      <c r="F10" s="126">
        <v>0</v>
      </c>
      <c r="G10" s="126">
        <v>14.5</v>
      </c>
      <c r="H10" s="126">
        <v>2</v>
      </c>
      <c r="I10" s="126">
        <v>23.5</v>
      </c>
      <c r="J10" s="126">
        <v>2</v>
      </c>
      <c r="K10" s="126">
        <v>19.5</v>
      </c>
      <c r="L10" s="126">
        <v>2</v>
      </c>
      <c r="M10" s="126">
        <v>22</v>
      </c>
      <c r="N10" s="126">
        <v>0</v>
      </c>
      <c r="O10" s="126">
        <v>13</v>
      </c>
      <c r="P10" s="126">
        <v>0</v>
      </c>
      <c r="Q10" s="126">
        <v>13.5</v>
      </c>
      <c r="R10" s="126">
        <v>2</v>
      </c>
      <c r="S10" s="126">
        <v>18</v>
      </c>
      <c r="T10" s="126">
        <v>0</v>
      </c>
      <c r="U10" s="126">
        <v>13</v>
      </c>
      <c r="V10" s="143">
        <v>2</v>
      </c>
      <c r="W10" s="126">
        <v>15.5</v>
      </c>
      <c r="X10" s="126">
        <v>0</v>
      </c>
      <c r="Y10" s="126">
        <v>13.5</v>
      </c>
      <c r="Z10" s="126">
        <v>2</v>
      </c>
      <c r="AA10" s="126">
        <v>20</v>
      </c>
      <c r="AB10" s="126">
        <v>0</v>
      </c>
      <c r="AC10" s="178">
        <v>7.5</v>
      </c>
      <c r="AD10" s="121">
        <f>SUM(D10,F10,H10,J10,L10,N10,P10,R10,T10,V10,X10,Z10,AB10)</f>
        <v>14</v>
      </c>
      <c r="AE10" s="71">
        <f>SUM(E10,G10,I10,K10,M10,O10,Q10,S10,U10,W10,Y10,AA10,AC10)</f>
        <v>209</v>
      </c>
      <c r="AF10" s="97">
        <f>SUM(IF(D10=2,1,0),IF(F10=2,1,0),IF(H10=2,1,0),IF(J10=2,1,0),IF(L10=2,1,0),IF(N10=2,1,0),IF(P10=2,1,0),IF(R10=2,1,0),IF(T10=2,1,0),IF(V10=2,1,0),IF(X10=2,1,0),IF(Z10=2,1,0),(IF(AB10=2,1,0)))</f>
        <v>7</v>
      </c>
      <c r="AG10" s="85">
        <f>SUM(IF(ISBLANK(D10),0,IF(D10=0,1,0)),IF(ISBLANK(F10),0,IF(F10=0,1,0)),IF(ISBLANK(H10),0,IF(H10=0,1,0)),IF(ISBLANK(J10),0,IF(J10=0,1,0)),IF(ISBLANK(L10),0,IF(L10=0,1,0)),IF(ISBLANK(N10),0,IF(N10=0,1,0)),IF(ISBLANK(P10),0,IF(P10=0,1,0)),IF(ISBLANK(R10),0,IF(R10=0,1,0)),IF(ISBLANK(T10),0,IF(T10=0,1,0)),IF(ISBLANK(V10),0,IF(V10=0,1,0)),IF(ISBLANK(X10),0,IF(X10=0,1,0)),IF(ISBLANK(Z10),0,IF(Z10=0,1,0)),IF(ISBLANK(AB10),0,(IF(AB10=0,1,0))))</f>
        <v>6</v>
      </c>
      <c r="AH10" s="98">
        <f>SUM(IF(D10=1,1,0),IF(F10=1,1,0),IF(H10=1,1,0),IF(J10=1,1,0),IF(L10=1,1,0),IF(N10=1,1,0),IF(P10=1,1,0),IF(R10=1,1,0),IF(T10=1,1,0),IF(V10=1,1,0),IF(X10=1,1,0),IF(Z10=1,1,0),(IF(AB10=1,1,0)))</f>
        <v>0</v>
      </c>
      <c r="AI10" s="44">
        <f>(AF10+(AH10/2))/(AF10+AG10+AH10)</f>
        <v>0.53846153846153844</v>
      </c>
      <c r="AJ10" s="39">
        <v>0</v>
      </c>
    </row>
    <row r="11" spans="1:40" ht="21" thickBot="1">
      <c r="A11" s="56"/>
      <c r="B11" s="68">
        <v>6</v>
      </c>
      <c r="C11" s="118" t="s">
        <v>47</v>
      </c>
      <c r="D11" s="153">
        <v>0</v>
      </c>
      <c r="E11" s="126">
        <v>9</v>
      </c>
      <c r="F11" s="126">
        <v>2</v>
      </c>
      <c r="G11" s="126">
        <v>18.5</v>
      </c>
      <c r="H11" s="126">
        <v>2</v>
      </c>
      <c r="I11" s="126">
        <v>19</v>
      </c>
      <c r="J11" s="126">
        <v>0</v>
      </c>
      <c r="K11" s="126">
        <v>8</v>
      </c>
      <c r="L11" s="126">
        <v>2</v>
      </c>
      <c r="M11" s="126">
        <v>17.5</v>
      </c>
      <c r="N11" s="143">
        <v>0</v>
      </c>
      <c r="O11" s="126">
        <v>8.5</v>
      </c>
      <c r="P11" s="126">
        <v>2</v>
      </c>
      <c r="Q11" s="126">
        <v>18.5</v>
      </c>
      <c r="R11" s="126">
        <v>0</v>
      </c>
      <c r="S11" s="126">
        <v>12</v>
      </c>
      <c r="T11" s="126">
        <v>2</v>
      </c>
      <c r="U11" s="126">
        <v>17</v>
      </c>
      <c r="V11" s="143">
        <v>0</v>
      </c>
      <c r="W11" s="126">
        <v>13</v>
      </c>
      <c r="X11" s="126">
        <v>2</v>
      </c>
      <c r="Y11" s="126">
        <v>19</v>
      </c>
      <c r="Z11" s="126">
        <v>0</v>
      </c>
      <c r="AA11" s="126">
        <v>12.5</v>
      </c>
      <c r="AB11" s="126">
        <v>2</v>
      </c>
      <c r="AC11" s="179">
        <v>22.5</v>
      </c>
      <c r="AD11" s="121">
        <f>SUM(D11,F11,H11,J11,L11,N11,P11,R11,T11,V11,X11,Z11,AB11)</f>
        <v>14</v>
      </c>
      <c r="AE11" s="71">
        <f>SUM(E11,G11,I11,K11,M11,O11,Q11,S11,U11,W11,Y11,AA11,AC11)</f>
        <v>195</v>
      </c>
      <c r="AF11" s="97">
        <f>SUM(IF(D11=2,1,0),IF(F11=2,1,0),IF(H11=2,1,0),IF(J11=2,1,0),IF(L11=2,1,0),IF(N11=2,1,0),IF(P11=2,1,0),IF(R11=2,1,0),IF(T11=2,1,0),IF(V11=2,1,0),IF(X11=2,1,0),IF(Z11=2,1,0),(IF(AB11=2,1,0)))</f>
        <v>7</v>
      </c>
      <c r="AG11" s="85">
        <f>SUM(IF(ISBLANK(D11),0,IF(D11=0,1,0)),IF(ISBLANK(F11),0,IF(F11=0,1,0)),IF(ISBLANK(H11),0,IF(H11=0,1,0)),IF(ISBLANK(J11),0,IF(J11=0,1,0)),IF(ISBLANK(L11),0,IF(L11=0,1,0)),IF(ISBLANK(N11),0,IF(N11=0,1,0)),IF(ISBLANK(P11),0,IF(P11=0,1,0)),IF(ISBLANK(R11),0,IF(R11=0,1,0)),IF(ISBLANK(T11),0,IF(T11=0,1,0)),IF(ISBLANK(V11),0,IF(V11=0,1,0)),IF(ISBLANK(X11),0,IF(X11=0,1,0)),IF(ISBLANK(Z11),0,IF(Z11=0,1,0)),IF(ISBLANK(AB11),0,(IF(AB11=0,1,0))))</f>
        <v>6</v>
      </c>
      <c r="AH11" s="98">
        <f>SUM(IF(D11=1,1,0),IF(F11=1,1,0),IF(H11=1,1,0),IF(J11=1,1,0),IF(L11=1,1,0),IF(N11=1,1,0),IF(P11=1,1,0),IF(R11=1,1,0),IF(T11=1,1,0),IF(V11=1,1,0),IF(X11=1,1,0),IF(Z11=1,1,0),(IF(AB11=1,1,0)))</f>
        <v>0</v>
      </c>
      <c r="AI11" s="44">
        <f>(AF11+(AH11/2))/(AF11+AG11+AH11)</f>
        <v>0.53846153846153844</v>
      </c>
      <c r="AJ11" s="39">
        <v>0</v>
      </c>
    </row>
    <row r="12" spans="1:40" ht="21" thickBot="1">
      <c r="A12" s="56"/>
      <c r="B12" s="69">
        <v>7</v>
      </c>
      <c r="C12" s="119" t="s">
        <v>79</v>
      </c>
      <c r="D12" s="153">
        <v>2</v>
      </c>
      <c r="E12" s="126">
        <v>16.5</v>
      </c>
      <c r="F12" s="126">
        <v>0</v>
      </c>
      <c r="G12" s="126">
        <v>10.5</v>
      </c>
      <c r="H12" s="126">
        <v>2</v>
      </c>
      <c r="I12" s="126">
        <v>25</v>
      </c>
      <c r="J12" s="126">
        <v>2</v>
      </c>
      <c r="K12" s="126">
        <v>21</v>
      </c>
      <c r="L12" s="126">
        <v>2</v>
      </c>
      <c r="M12" s="126">
        <v>16</v>
      </c>
      <c r="N12" s="126">
        <v>2</v>
      </c>
      <c r="O12" s="126">
        <v>17</v>
      </c>
      <c r="P12" s="126">
        <v>0</v>
      </c>
      <c r="Q12" s="126">
        <v>9.5</v>
      </c>
      <c r="R12" s="126">
        <v>0</v>
      </c>
      <c r="S12" s="126">
        <v>11</v>
      </c>
      <c r="T12" s="126">
        <v>2</v>
      </c>
      <c r="U12" s="126">
        <v>22</v>
      </c>
      <c r="V12" s="143">
        <v>1</v>
      </c>
      <c r="W12" s="126">
        <v>15</v>
      </c>
      <c r="X12" s="143">
        <v>0</v>
      </c>
      <c r="Y12" s="143">
        <v>11</v>
      </c>
      <c r="Z12" s="143">
        <v>0</v>
      </c>
      <c r="AA12" s="126">
        <v>10</v>
      </c>
      <c r="AB12" s="126">
        <v>0</v>
      </c>
      <c r="AC12" s="178">
        <v>13</v>
      </c>
      <c r="AD12" s="121">
        <f>SUM(D12,F12,H12,J12,L12,N12,P12,R12,T12,V12,X12,Z12,AB12)</f>
        <v>13</v>
      </c>
      <c r="AE12" s="71">
        <f>SUM(E12,G12,I12,K12,M12,O12,Q12,S12,U12,W12,Y12,AA12,AC12)</f>
        <v>197.5</v>
      </c>
      <c r="AF12" s="97">
        <f>SUM(IF(D12=2,1,0),IF(F12=2,1,0),IF(H12=2,1,0),IF(J12=2,1,0),IF(L12=2,1,0),IF(N12=2,1,0),IF(P12=2,1,0),IF(R12=2,1,0),IF(T12=2,1,0),IF(V12=2,1,0),IF(X12=2,1,0),IF(Z12=2,1,0),(IF(AB12=2,1,0)))</f>
        <v>6</v>
      </c>
      <c r="AG12" s="85">
        <f>SUM(IF(ISBLANK(D12),0,IF(D12=0,1,0)),IF(ISBLANK(F12),0,IF(F12=0,1,0)),IF(ISBLANK(H12),0,IF(H12=0,1,0)),IF(ISBLANK(J12),0,IF(J12=0,1,0)),IF(ISBLANK(L12),0,IF(L12=0,1,0)),IF(ISBLANK(N12),0,IF(N12=0,1,0)),IF(ISBLANK(P12),0,IF(P12=0,1,0)),IF(ISBLANK(R12),0,IF(R12=0,1,0)),IF(ISBLANK(T12),0,IF(T12=0,1,0)),IF(ISBLANK(V12),0,IF(V12=0,1,0)),IF(ISBLANK(X12),0,IF(X12=0,1,0)),IF(ISBLANK(Z12),0,IF(Z12=0,1,0)),IF(ISBLANK(AB12),0,(IF(AB12=0,1,0))))</f>
        <v>6</v>
      </c>
      <c r="AH12" s="98">
        <f>SUM(IF(D12=1,1,0),IF(F12=1,1,0),IF(H12=1,1,0),IF(J12=1,1,0),IF(L12=1,1,0),IF(N12=1,1,0),IF(P12=1,1,0),IF(R12=1,1,0),IF(T12=1,1,0),IF(V12=1,1,0),IF(X12=1,1,0),IF(Z12=1,1,0),(IF(AB12=1,1,0)))</f>
        <v>1</v>
      </c>
      <c r="AI12" s="44">
        <f>(AF12+(AH12/2))/(AF12+AG12+AH12)</f>
        <v>0.5</v>
      </c>
      <c r="AJ12" s="43">
        <v>0</v>
      </c>
    </row>
    <row r="13" spans="1:40" ht="21" thickBot="1">
      <c r="A13" s="56"/>
      <c r="B13" s="68">
        <v>8</v>
      </c>
      <c r="C13" s="118" t="s">
        <v>44</v>
      </c>
      <c r="D13" s="153">
        <v>2</v>
      </c>
      <c r="E13" s="126">
        <v>19</v>
      </c>
      <c r="F13" s="126">
        <v>0</v>
      </c>
      <c r="G13" s="126">
        <v>5.5</v>
      </c>
      <c r="H13" s="126">
        <v>0</v>
      </c>
      <c r="I13" s="126">
        <v>11</v>
      </c>
      <c r="J13" s="126">
        <v>0</v>
      </c>
      <c r="K13" s="126">
        <v>6.5</v>
      </c>
      <c r="L13" s="126">
        <v>2</v>
      </c>
      <c r="M13" s="126">
        <v>18.5</v>
      </c>
      <c r="N13" s="143">
        <v>0</v>
      </c>
      <c r="O13" s="126">
        <v>10</v>
      </c>
      <c r="P13" s="126">
        <v>2</v>
      </c>
      <c r="Q13" s="126">
        <v>17</v>
      </c>
      <c r="R13" s="126">
        <v>0</v>
      </c>
      <c r="S13" s="126">
        <v>8.5</v>
      </c>
      <c r="T13" s="126">
        <v>0</v>
      </c>
      <c r="U13" s="126">
        <v>8</v>
      </c>
      <c r="V13" s="143">
        <v>2</v>
      </c>
      <c r="W13" s="126">
        <v>15.5</v>
      </c>
      <c r="X13" s="143">
        <v>2</v>
      </c>
      <c r="Y13" s="143">
        <v>16.5</v>
      </c>
      <c r="Z13" s="143">
        <v>1</v>
      </c>
      <c r="AA13" s="126">
        <v>15</v>
      </c>
      <c r="AB13" s="126">
        <v>2</v>
      </c>
      <c r="AC13" s="179">
        <v>19.5</v>
      </c>
      <c r="AD13" s="121">
        <f>SUM(D13,F13,H13,J13,L13,N13,P13,R13,T13,V13,X13,Z13,AB13)</f>
        <v>13</v>
      </c>
      <c r="AE13" s="71">
        <f>SUM(E13,G13,I13,K13,M13,O13,Q13,S13,U13,W13,Y13,AA13,AC13)</f>
        <v>170.5</v>
      </c>
      <c r="AF13" s="97">
        <f>SUM(IF(D13=2,1,0),IF(F13=2,1,0),IF(H13=2,1,0),IF(J13=2,1,0),IF(L13=2,1,0),IF(N13=2,1,0),IF(P13=2,1,0),IF(R13=2,1,0),IF(T13=2,1,0),IF(V13=2,1,0),IF(X13=2,1,0),IF(Z13=2,1,0),(IF(AB13=2,1,0)))</f>
        <v>6</v>
      </c>
      <c r="AG13" s="85">
        <f>SUM(IF(ISBLANK(D13),0,IF(D13=0,1,0)),IF(ISBLANK(F13),0,IF(F13=0,1,0)),IF(ISBLANK(H13),0,IF(H13=0,1,0)),IF(ISBLANK(J13),0,IF(J13=0,1,0)),IF(ISBLANK(L13),0,IF(L13=0,1,0)),IF(ISBLANK(N13),0,IF(N13=0,1,0)),IF(ISBLANK(P13),0,IF(P13=0,1,0)),IF(ISBLANK(R13),0,IF(R13=0,1,0)),IF(ISBLANK(T13),0,IF(T13=0,1,0)),IF(ISBLANK(V13),0,IF(V13=0,1,0)),IF(ISBLANK(X13),0,IF(X13=0,1,0)),IF(ISBLANK(Z13),0,IF(Z13=0,1,0)),IF(ISBLANK(AB13),0,(IF(AB13=0,1,0))))</f>
        <v>6</v>
      </c>
      <c r="AH13" s="98">
        <f>SUM(IF(D13=1,1,0),IF(F13=1,1,0),IF(H13=1,1,0),IF(J13=1,1,0),IF(L13=1,1,0),IF(N13=1,1,0),IF(P13=1,1,0),IF(R13=1,1,0),IF(T13=1,1,0),IF(V13=1,1,0),IF(X13=1,1,0),IF(Z13=1,1,0),(IF(AB13=1,1,0)))</f>
        <v>1</v>
      </c>
      <c r="AI13" s="44">
        <f>(AF13+(AH13/2))/(AF13+AG13+AH13)</f>
        <v>0.5</v>
      </c>
      <c r="AJ13" s="39">
        <v>0</v>
      </c>
      <c r="AK13" t="s">
        <v>91</v>
      </c>
    </row>
    <row r="14" spans="1:40" ht="21" thickBot="1">
      <c r="A14" s="56"/>
      <c r="B14" s="68">
        <v>9</v>
      </c>
      <c r="C14" s="118" t="s">
        <v>46</v>
      </c>
      <c r="D14" s="153">
        <v>2</v>
      </c>
      <c r="E14" s="126">
        <v>19</v>
      </c>
      <c r="F14" s="126">
        <v>0</v>
      </c>
      <c r="G14" s="126">
        <v>12</v>
      </c>
      <c r="H14" s="126">
        <v>0</v>
      </c>
      <c r="I14" s="126">
        <v>5</v>
      </c>
      <c r="J14" s="126">
        <v>2</v>
      </c>
      <c r="K14" s="126">
        <v>21</v>
      </c>
      <c r="L14" s="126">
        <v>0</v>
      </c>
      <c r="M14" s="126">
        <v>8</v>
      </c>
      <c r="N14" s="126">
        <v>0</v>
      </c>
      <c r="O14" s="126">
        <v>9</v>
      </c>
      <c r="P14" s="126">
        <v>2</v>
      </c>
      <c r="Q14" s="126">
        <v>17</v>
      </c>
      <c r="R14" s="126">
        <v>2</v>
      </c>
      <c r="S14" s="126">
        <v>21.5</v>
      </c>
      <c r="T14" s="126">
        <v>0</v>
      </c>
      <c r="U14" s="126">
        <v>11.5</v>
      </c>
      <c r="V14" s="143">
        <v>2</v>
      </c>
      <c r="W14" s="126">
        <v>17</v>
      </c>
      <c r="X14" s="143">
        <v>0</v>
      </c>
      <c r="Y14" s="143">
        <v>5.5</v>
      </c>
      <c r="Z14" s="143">
        <v>1</v>
      </c>
      <c r="AA14" s="126">
        <v>15</v>
      </c>
      <c r="AB14" s="126">
        <v>0</v>
      </c>
      <c r="AC14" s="178">
        <v>10.5</v>
      </c>
      <c r="AD14" s="121">
        <f>SUM(D14,F14,H14,J14,L14,N14,P14,R14,T14,V14,X14,Z14,AB14)</f>
        <v>11</v>
      </c>
      <c r="AE14" s="71">
        <f>SUM(E14,G14,I14,K14,M14,O14,Q14,S14,U14,W14,Y14,AA14,AC14)</f>
        <v>172</v>
      </c>
      <c r="AF14" s="97">
        <f>SUM(IF(D14=2,1,0),IF(F14=2,1,0),IF(H14=2,1,0),IF(J14=2,1,0),IF(L14=2,1,0),IF(N14=2,1,0),IF(P14=2,1,0),IF(R14=2,1,0),IF(T14=2,1,0),IF(V14=2,1,0),IF(X14=2,1,0),IF(Z14=2,1,0),(IF(AB14=2,1,0)))</f>
        <v>5</v>
      </c>
      <c r="AG14" s="85">
        <f>SUM(IF(ISBLANK(D14),0,IF(D14=0,1,0)),IF(ISBLANK(F14),0,IF(F14=0,1,0)),IF(ISBLANK(H14),0,IF(H14=0,1,0)),IF(ISBLANK(J14),0,IF(J14=0,1,0)),IF(ISBLANK(L14),0,IF(L14=0,1,0)),IF(ISBLANK(N14),0,IF(N14=0,1,0)),IF(ISBLANK(P14),0,IF(P14=0,1,0)),IF(ISBLANK(R14),0,IF(R14=0,1,0)),IF(ISBLANK(T14),0,IF(T14=0,1,0)),IF(ISBLANK(V14),0,IF(V14=0,1,0)),IF(ISBLANK(X14),0,IF(X14=0,1,0)),IF(ISBLANK(Z14),0,IF(Z14=0,1,0)),IF(ISBLANK(AB14),0,(IF(AB14=0,1,0))))</f>
        <v>7</v>
      </c>
      <c r="AH14" s="98">
        <f>SUM(IF(D14=1,1,0),IF(F14=1,1,0),IF(H14=1,1,0),IF(J14=1,1,0),IF(L14=1,1,0),IF(N14=1,1,0),IF(P14=1,1,0),IF(R14=1,1,0),IF(T14=1,1,0),IF(V14=1,1,0),IF(X14=1,1,0),IF(Z14=1,1,0),(IF(AB14=1,1,0)))</f>
        <v>1</v>
      </c>
      <c r="AI14" s="44">
        <f>(AF14+(AH14/2))/(AF14+AG14+AH14)</f>
        <v>0.42307692307692307</v>
      </c>
      <c r="AJ14" s="39">
        <v>0</v>
      </c>
    </row>
    <row r="15" spans="1:40" ht="21" thickBot="1">
      <c r="A15" s="56"/>
      <c r="B15" s="69">
        <v>10</v>
      </c>
      <c r="C15" s="118" t="s">
        <v>36</v>
      </c>
      <c r="D15" s="153">
        <v>0</v>
      </c>
      <c r="E15" s="126">
        <v>12.5</v>
      </c>
      <c r="F15" s="126">
        <v>0</v>
      </c>
      <c r="G15" s="126">
        <v>11.5</v>
      </c>
      <c r="H15" s="126">
        <v>0</v>
      </c>
      <c r="I15" s="126">
        <v>13.5</v>
      </c>
      <c r="J15" s="126">
        <v>2</v>
      </c>
      <c r="K15" s="126">
        <v>19</v>
      </c>
      <c r="L15" s="126">
        <v>2</v>
      </c>
      <c r="M15" s="126">
        <v>15.5</v>
      </c>
      <c r="N15" s="143">
        <v>0</v>
      </c>
      <c r="O15" s="126">
        <v>10.5</v>
      </c>
      <c r="P15" s="126">
        <v>0</v>
      </c>
      <c r="Q15" s="126">
        <v>13</v>
      </c>
      <c r="R15" s="126">
        <v>2</v>
      </c>
      <c r="S15" s="126">
        <v>19</v>
      </c>
      <c r="T15" s="126">
        <v>2</v>
      </c>
      <c r="U15" s="126">
        <v>22.5</v>
      </c>
      <c r="V15" s="143">
        <v>0</v>
      </c>
      <c r="W15" s="126">
        <v>14.5</v>
      </c>
      <c r="X15" s="143">
        <v>0</v>
      </c>
      <c r="Y15" s="143">
        <v>11</v>
      </c>
      <c r="Z15" s="143">
        <v>2</v>
      </c>
      <c r="AA15" s="126">
        <v>26.5</v>
      </c>
      <c r="AB15" s="126">
        <v>0</v>
      </c>
      <c r="AC15" s="178">
        <v>10.5</v>
      </c>
      <c r="AD15" s="121">
        <f>SUM(D15,F15,H15,J15,L15,N15,P15,R15,T15,V15,X15,Z15,AB15)</f>
        <v>10</v>
      </c>
      <c r="AE15" s="71">
        <f>SUM(E15,G15,I15,K15,M15,O15,Q15,S15,U15,W15,Y15,AA15,AC15)</f>
        <v>199.5</v>
      </c>
      <c r="AF15" s="97">
        <f>SUM(IF(D15=2,1,0),IF(F15=2,1,0),IF(H15=2,1,0),IF(J15=2,1,0),IF(L15=2,1,0),IF(N15=2,1,0),IF(P15=2,1,0),IF(R15=2,1,0),IF(T15=2,1,0),IF(V15=2,1,0),IF(X15=2,1,0),IF(Z15=2,1,0),(IF(AB15=2,1,0)))</f>
        <v>5</v>
      </c>
      <c r="AG15" s="85">
        <f>SUM(IF(ISBLANK(D15),0,IF(D15=0,1,0)),IF(ISBLANK(F15),0,IF(F15=0,1,0)),IF(ISBLANK(H15),0,IF(H15=0,1,0)),IF(ISBLANK(J15),0,IF(J15=0,1,0)),IF(ISBLANK(L15),0,IF(L15=0,1,0)),IF(ISBLANK(N15),0,IF(N15=0,1,0)),IF(ISBLANK(P15),0,IF(P15=0,1,0)),IF(ISBLANK(R15),0,IF(R15=0,1,0)),IF(ISBLANK(T15),0,IF(T15=0,1,0)),IF(ISBLANK(V15),0,IF(V15=0,1,0)),IF(ISBLANK(X15),0,IF(X15=0,1,0)),IF(ISBLANK(Z15),0,IF(Z15=0,1,0)),IF(ISBLANK(AB15),0,(IF(AB15=0,1,0))))</f>
        <v>8</v>
      </c>
      <c r="AH15" s="98">
        <f>SUM(IF(D15=1,1,0),IF(F15=1,1,0),IF(H15=1,1,0),IF(J15=1,1,0),IF(L15=1,1,0),IF(N15=1,1,0),IF(P15=1,1,0),IF(R15=1,1,0),IF(T15=1,1,0),IF(V15=1,1,0),IF(X15=1,1,0),IF(Z15=1,1,0),(IF(AB15=1,1,0)))</f>
        <v>0</v>
      </c>
      <c r="AI15" s="44">
        <f>(AF15+(AH15/2))/(AF15+AG15+AH15)</f>
        <v>0.38461538461538464</v>
      </c>
      <c r="AJ15" s="43">
        <v>0</v>
      </c>
      <c r="AN15" t="s">
        <v>91</v>
      </c>
    </row>
    <row r="16" spans="1:40" ht="21" thickBot="1">
      <c r="A16" s="56"/>
      <c r="B16" s="68">
        <v>11</v>
      </c>
      <c r="C16" s="118" t="s">
        <v>35</v>
      </c>
      <c r="D16" s="153">
        <v>0</v>
      </c>
      <c r="E16" s="126">
        <v>11</v>
      </c>
      <c r="F16" s="126">
        <v>2</v>
      </c>
      <c r="G16" s="126">
        <v>19.5</v>
      </c>
      <c r="H16" s="126">
        <v>0</v>
      </c>
      <c r="I16" s="126">
        <v>13</v>
      </c>
      <c r="J16" s="126">
        <v>0</v>
      </c>
      <c r="K16" s="126">
        <v>10.5</v>
      </c>
      <c r="L16" s="126">
        <v>0</v>
      </c>
      <c r="M16" s="126">
        <v>13.5</v>
      </c>
      <c r="N16" s="143">
        <v>2</v>
      </c>
      <c r="O16" s="126">
        <v>19.5</v>
      </c>
      <c r="P16" s="126">
        <v>0</v>
      </c>
      <c r="Q16" s="126">
        <v>13</v>
      </c>
      <c r="R16" s="126">
        <v>2</v>
      </c>
      <c r="S16" s="126">
        <v>19</v>
      </c>
      <c r="T16" s="126">
        <v>0</v>
      </c>
      <c r="U16" s="126">
        <v>13</v>
      </c>
      <c r="V16" s="143">
        <v>2</v>
      </c>
      <c r="W16" s="126">
        <v>16.5</v>
      </c>
      <c r="X16" s="143">
        <v>0</v>
      </c>
      <c r="Y16" s="143">
        <v>14.5</v>
      </c>
      <c r="Z16" s="143">
        <v>0</v>
      </c>
      <c r="AA16" s="126">
        <v>14</v>
      </c>
      <c r="AB16" s="126">
        <v>2</v>
      </c>
      <c r="AC16" s="179">
        <v>20</v>
      </c>
      <c r="AD16" s="121">
        <f>SUM(D16,F16,H16,J16,L16,N16,P16,R16,T16,V16,X16,Z16,AB16)</f>
        <v>10</v>
      </c>
      <c r="AE16" s="71">
        <f>SUM(E16,G16,I16,K16,M16,O16,Q16,S16,U16,W16,Y16,AA16,AC16)</f>
        <v>197</v>
      </c>
      <c r="AF16" s="97">
        <f>SUM(IF(D16=2,1,0),IF(F16=2,1,0),IF(H16=2,1,0),IF(J16=2,1,0),IF(L16=2,1,0),IF(N16=2,1,0),IF(P16=2,1,0),IF(R16=2,1,0),IF(T16=2,1,0),IF(V16=2,1,0),IF(X16=2,1,0),IF(Z16=2,1,0),(IF(AB16=2,1,0)))</f>
        <v>5</v>
      </c>
      <c r="AG16" s="85">
        <f>SUM(IF(ISBLANK(D16),0,IF(D16=0,1,0)),IF(ISBLANK(F16),0,IF(F16=0,1,0)),IF(ISBLANK(H16),0,IF(H16=0,1,0)),IF(ISBLANK(J16),0,IF(J16=0,1,0)),IF(ISBLANK(L16),0,IF(L16=0,1,0)),IF(ISBLANK(N16),0,IF(N16=0,1,0)),IF(ISBLANK(P16),0,IF(P16=0,1,0)),IF(ISBLANK(R16),0,IF(R16=0,1,0)),IF(ISBLANK(T16),0,IF(T16=0,1,0)),IF(ISBLANK(V16),0,IF(V16=0,1,0)),IF(ISBLANK(X16),0,IF(X16=0,1,0)),IF(ISBLANK(Z16),0,IF(Z16=0,1,0)),IF(ISBLANK(AB16),0,(IF(AB16=0,1,0))))</f>
        <v>8</v>
      </c>
      <c r="AH16" s="98">
        <f>SUM(IF(D16=1,1,0),IF(F16=1,1,0),IF(H16=1,1,0),IF(J16=1,1,0),IF(L16=1,1,0),IF(N16=1,1,0),IF(P16=1,1,0),IF(R16=1,1,0),IF(T16=1,1,0),IF(V16=1,1,0),IF(X16=1,1,0),IF(Z16=1,1,0),(IF(AB16=1,1,0)))</f>
        <v>0</v>
      </c>
      <c r="AI16" s="44">
        <f>(AF16+(AH16/2))/(AF16+AG16+AH16)</f>
        <v>0.38461538461538464</v>
      </c>
      <c r="AJ16" s="39">
        <v>0</v>
      </c>
    </row>
    <row r="17" spans="1:37" ht="21" thickBot="1">
      <c r="A17" s="56"/>
      <c r="B17" s="68">
        <v>12</v>
      </c>
      <c r="C17" s="118" t="s">
        <v>39</v>
      </c>
      <c r="D17" s="153">
        <v>1</v>
      </c>
      <c r="E17" s="126">
        <v>15</v>
      </c>
      <c r="F17" s="126">
        <v>2</v>
      </c>
      <c r="G17" s="126">
        <v>15.5</v>
      </c>
      <c r="H17" s="126">
        <v>0</v>
      </c>
      <c r="I17" s="126">
        <v>10.5</v>
      </c>
      <c r="J17" s="126">
        <v>0</v>
      </c>
      <c r="K17" s="126">
        <v>11</v>
      </c>
      <c r="L17" s="126">
        <v>0</v>
      </c>
      <c r="M17" s="126">
        <v>11.5</v>
      </c>
      <c r="N17" s="126">
        <v>0</v>
      </c>
      <c r="O17" s="126">
        <v>12</v>
      </c>
      <c r="P17" s="126">
        <v>0</v>
      </c>
      <c r="Q17" s="126">
        <v>11.5</v>
      </c>
      <c r="R17" s="126">
        <v>0</v>
      </c>
      <c r="S17" s="126">
        <v>11.5</v>
      </c>
      <c r="T17" s="126">
        <v>2</v>
      </c>
      <c r="U17" s="126">
        <v>25.5</v>
      </c>
      <c r="V17" s="143">
        <v>0</v>
      </c>
      <c r="W17" s="126">
        <v>7.5</v>
      </c>
      <c r="X17" s="143">
        <v>2</v>
      </c>
      <c r="Y17" s="143">
        <v>15.5</v>
      </c>
      <c r="Z17" s="143">
        <v>1</v>
      </c>
      <c r="AA17" s="126">
        <v>15</v>
      </c>
      <c r="AB17" s="126">
        <v>2</v>
      </c>
      <c r="AC17" s="179">
        <v>17</v>
      </c>
      <c r="AD17" s="121">
        <f>SUM(D17,F17,H17,J17,L17,N17,P17,R17,T17,V17,X17,Z17,AB17)</f>
        <v>10</v>
      </c>
      <c r="AE17" s="71">
        <f>SUM(E17,G17,I17,K17,M17,O17,Q17,S17,U17,W17,Y17,AA17,AC17)</f>
        <v>179</v>
      </c>
      <c r="AF17" s="97">
        <f>SUM(IF(D17=2,1,0),IF(F17=2,1,0),IF(H17=2,1,0),IF(J17=2,1,0),IF(L17=2,1,0),IF(N17=2,1,0),IF(P17=2,1,0),IF(R17=2,1,0),IF(T17=2,1,0),IF(V17=2,1,0),IF(X17=2,1,0),IF(Z17=2,1,0),(IF(AB17=2,1,0)))</f>
        <v>4</v>
      </c>
      <c r="AG17" s="85">
        <f>SUM(IF(ISBLANK(D17),0,IF(D17=0,1,0)),IF(ISBLANK(F17),0,IF(F17=0,1,0)),IF(ISBLANK(H17),0,IF(H17=0,1,0)),IF(ISBLANK(J17),0,IF(J17=0,1,0)),IF(ISBLANK(L17),0,IF(L17=0,1,0)),IF(ISBLANK(N17),0,IF(N17=0,1,0)),IF(ISBLANK(P17),0,IF(P17=0,1,0)),IF(ISBLANK(R17),0,IF(R17=0,1,0)),IF(ISBLANK(T17),0,IF(T17=0,1,0)),IF(ISBLANK(V17),0,IF(V17=0,1,0)),IF(ISBLANK(X17),0,IF(X17=0,1,0)),IF(ISBLANK(Z17),0,IF(Z17=0,1,0)),IF(ISBLANK(AB17),0,(IF(AB17=0,1,0))))</f>
        <v>7</v>
      </c>
      <c r="AH17" s="98">
        <f>SUM(IF(D17=1,1,0),IF(F17=1,1,0),IF(H17=1,1,0),IF(J17=1,1,0),IF(L17=1,1,0),IF(N17=1,1,0),IF(P17=1,1,0),IF(R17=1,1,0),IF(T17=1,1,0),IF(V17=1,1,0),IF(X17=1,1,0),IF(Z17=1,1,0),(IF(AB17=1,1,0)))</f>
        <v>2</v>
      </c>
      <c r="AI17" s="44">
        <f>(AF17+(AH17/2))/(AF17+AG17+AH17)</f>
        <v>0.38461538461538464</v>
      </c>
      <c r="AJ17" s="39">
        <v>0</v>
      </c>
    </row>
    <row r="18" spans="1:37" ht="21" thickBot="1">
      <c r="A18" s="56"/>
      <c r="B18" s="68">
        <v>13</v>
      </c>
      <c r="C18" s="118" t="s">
        <v>41</v>
      </c>
      <c r="D18" s="153">
        <v>1</v>
      </c>
      <c r="E18" s="126">
        <v>15</v>
      </c>
      <c r="F18" s="126">
        <v>0</v>
      </c>
      <c r="G18" s="126">
        <v>9</v>
      </c>
      <c r="H18" s="126">
        <v>2</v>
      </c>
      <c r="I18" s="126">
        <v>17</v>
      </c>
      <c r="J18" s="126">
        <v>0</v>
      </c>
      <c r="K18" s="126">
        <v>9</v>
      </c>
      <c r="L18" s="126">
        <v>0</v>
      </c>
      <c r="M18" s="126">
        <v>14</v>
      </c>
      <c r="N18" s="126">
        <v>0</v>
      </c>
      <c r="O18" s="126">
        <v>13.5</v>
      </c>
      <c r="P18" s="126">
        <v>2</v>
      </c>
      <c r="Q18" s="126">
        <v>16.5</v>
      </c>
      <c r="R18" s="126">
        <v>2</v>
      </c>
      <c r="S18" s="126">
        <v>17.5</v>
      </c>
      <c r="T18" s="126">
        <v>0</v>
      </c>
      <c r="U18" s="126">
        <v>7.5</v>
      </c>
      <c r="V18" s="143">
        <v>0</v>
      </c>
      <c r="W18" s="126">
        <v>14.5</v>
      </c>
      <c r="X18" s="143">
        <v>0</v>
      </c>
      <c r="Y18" s="143">
        <v>13</v>
      </c>
      <c r="Z18" s="143">
        <v>2</v>
      </c>
      <c r="AA18" s="126">
        <v>17.5</v>
      </c>
      <c r="AB18" s="126">
        <v>0</v>
      </c>
      <c r="AC18" s="178">
        <v>8</v>
      </c>
      <c r="AD18" s="121">
        <f>SUM(D18,F18,H18,J18,L18,N18,P18,R18,T18,V18,X18,Z18,AB18)</f>
        <v>9</v>
      </c>
      <c r="AE18" s="71">
        <f>SUM(E18,G18,I18,K18,M18,O18,Q18,S18,U18,W18,Y18,AA18,AC18)</f>
        <v>172</v>
      </c>
      <c r="AF18" s="97">
        <f>SUM(IF(D18=2,1,0),IF(F18=2,1,0),IF(H18=2,1,0),IF(J18=2,1,0),IF(L18=2,1,0),IF(N18=2,1,0),IF(P18=2,1,0),IF(R18=2,1,0),IF(T18=2,1,0),IF(V18=2,1,0),IF(X18=2,1,0),IF(Z18=2,1,0),(IF(AB18=2,1,0)))</f>
        <v>4</v>
      </c>
      <c r="AG18" s="85">
        <f>SUM(IF(ISBLANK(D18),0,IF(D18=0,1,0)),IF(ISBLANK(F18),0,IF(F18=0,1,0)),IF(ISBLANK(H18),0,IF(H18=0,1,0)),IF(ISBLANK(J18),0,IF(J18=0,1,0)),IF(ISBLANK(L18),0,IF(L18=0,1,0)),IF(ISBLANK(N18),0,IF(N18=0,1,0)),IF(ISBLANK(P18),0,IF(P18=0,1,0)),IF(ISBLANK(R18),0,IF(R18=0,1,0)),IF(ISBLANK(T18),0,IF(T18=0,1,0)),IF(ISBLANK(V18),0,IF(V18=0,1,0)),IF(ISBLANK(X18),0,IF(X18=0,1,0)),IF(ISBLANK(Z18),0,IF(Z18=0,1,0)),IF(ISBLANK(AB18),0,(IF(AB18=0,1,0))))</f>
        <v>8</v>
      </c>
      <c r="AH18" s="98">
        <f>SUM(IF(D18=1,1,0),IF(F18=1,1,0),IF(H18=1,1,0),IF(J18=1,1,0),IF(L18=1,1,0),IF(N18=1,1,0),IF(P18=1,1,0),IF(R18=1,1,0),IF(T18=1,1,0),IF(V18=1,1,0),IF(X18=1,1,0),IF(Z18=1,1,0),(IF(AB18=1,1,0)))</f>
        <v>1</v>
      </c>
      <c r="AI18" s="44">
        <f>(AF18+(AH18/2))/(AF18+AG18+AH18)</f>
        <v>0.34615384615384615</v>
      </c>
      <c r="AJ18" s="39">
        <v>0</v>
      </c>
    </row>
    <row r="19" spans="1:37" ht="21" thickBot="1">
      <c r="A19" s="56"/>
      <c r="B19" s="70">
        <v>14</v>
      </c>
      <c r="C19" s="120" t="s">
        <v>38</v>
      </c>
      <c r="D19" s="154">
        <v>0</v>
      </c>
      <c r="E19" s="155">
        <v>11</v>
      </c>
      <c r="F19" s="155">
        <v>2</v>
      </c>
      <c r="G19" s="155">
        <v>18</v>
      </c>
      <c r="H19" s="155">
        <v>0</v>
      </c>
      <c r="I19" s="155">
        <v>7</v>
      </c>
      <c r="J19" s="155">
        <v>0</v>
      </c>
      <c r="K19" s="155">
        <v>9</v>
      </c>
      <c r="L19" s="155">
        <v>0</v>
      </c>
      <c r="M19" s="155">
        <v>12.5</v>
      </c>
      <c r="N19" s="155">
        <v>2</v>
      </c>
      <c r="O19" s="155">
        <v>16.5</v>
      </c>
      <c r="P19" s="155">
        <v>0</v>
      </c>
      <c r="Q19" s="155">
        <v>10</v>
      </c>
      <c r="R19" s="155">
        <v>0</v>
      </c>
      <c r="S19" s="155">
        <v>12</v>
      </c>
      <c r="T19" s="155">
        <v>0</v>
      </c>
      <c r="U19" s="155">
        <v>4.5</v>
      </c>
      <c r="V19" s="177">
        <v>0</v>
      </c>
      <c r="W19" s="155">
        <v>8.5</v>
      </c>
      <c r="X19" s="177">
        <v>1</v>
      </c>
      <c r="Y19" s="177">
        <v>15</v>
      </c>
      <c r="Z19" s="177">
        <v>0</v>
      </c>
      <c r="AA19" s="155">
        <v>3.5</v>
      </c>
      <c r="AB19" s="155">
        <v>0</v>
      </c>
      <c r="AC19" s="268">
        <v>10</v>
      </c>
      <c r="AD19" s="122">
        <f>SUM(D19,F19,H19,J19,L19,N19,P19,R19,T19,V19,X19,Z19,AB19)</f>
        <v>5</v>
      </c>
      <c r="AE19" s="104">
        <f>SUM(E19,G19,I19,K19,M19,O19,Q19,S19,U19,W19,Y19,AA19,AC19)</f>
        <v>137.5</v>
      </c>
      <c r="AF19" s="105">
        <f>SUM(IF(D19=2,1,0),IF(F19=2,1,0),IF(H19=2,1,0),IF(J19=2,1,0),IF(L19=2,1,0),IF(N19=2,1,0),IF(P19=2,1,0),IF(R19=2,1,0),IF(T19=2,1,0),IF(V19=2,1,0),IF(X19=2,1,0),IF(Z19=2,1,0),(IF(AB19=2,1,0)))</f>
        <v>2</v>
      </c>
      <c r="AG19" s="106">
        <f>SUM(IF(ISBLANK(D19),0,IF(D19=0,1,0)),IF(ISBLANK(F19),0,IF(F19=0,1,0)),IF(ISBLANK(H19),0,IF(H19=0,1,0)),IF(ISBLANK(J19),0,IF(J19=0,1,0)),IF(ISBLANK(L19),0,IF(L19=0,1,0)),IF(ISBLANK(N19),0,IF(N19=0,1,0)),IF(ISBLANK(P19),0,IF(P19=0,1,0)),IF(ISBLANK(R19),0,IF(R19=0,1,0)),IF(ISBLANK(T19),0,IF(T19=0,1,0)),IF(ISBLANK(V19),0,IF(V19=0,1,0)),IF(ISBLANK(X19),0,IF(X19=0,1,0)),IF(ISBLANK(Z19),0,IF(Z19=0,1,0)),IF(ISBLANK(AB19),0,(IF(AB19=0,1,0))))</f>
        <v>10</v>
      </c>
      <c r="AH19" s="107">
        <f>SUM(IF(D19=1,1,0),IF(F19=1,1,0),IF(H19=1,1,0),IF(J19=1,1,0),IF(L19=1,1,0),IF(N19=1,1,0),IF(P19=1,1,0),IF(R19=1,1,0),IF(T19=1,1,0),IF(V19=1,1,0),IF(X19=1,1,0),IF(Z19=1,1,0),(IF(AB19=1,1,0)))</f>
        <v>1</v>
      </c>
      <c r="AI19" s="108">
        <f>(AF19+(AH19/2))/(AF19+AG19+AH19)</f>
        <v>0.19230769230769232</v>
      </c>
      <c r="AJ19" s="61">
        <v>0</v>
      </c>
      <c r="AK19" t="s">
        <v>91</v>
      </c>
    </row>
    <row r="20" spans="1:37" ht="18">
      <c r="A20" s="56"/>
      <c r="B20" s="58"/>
      <c r="C20" s="29" t="s">
        <v>23</v>
      </c>
      <c r="D20" s="21">
        <f t="shared" ref="D20:AH20" si="0">SUM(D6:D19)</f>
        <v>14</v>
      </c>
      <c r="E20" s="21">
        <f t="shared" si="0"/>
        <v>210</v>
      </c>
      <c r="F20" s="21">
        <f t="shared" si="0"/>
        <v>14</v>
      </c>
      <c r="G20" s="21">
        <f t="shared" si="0"/>
        <v>210</v>
      </c>
      <c r="H20" s="21">
        <f t="shared" si="0"/>
        <v>14</v>
      </c>
      <c r="I20" s="21">
        <f t="shared" si="0"/>
        <v>210</v>
      </c>
      <c r="J20" s="21">
        <f t="shared" si="0"/>
        <v>14</v>
      </c>
      <c r="K20" s="21">
        <f t="shared" si="0"/>
        <v>210</v>
      </c>
      <c r="L20" s="21">
        <f t="shared" si="0"/>
        <v>14</v>
      </c>
      <c r="M20" s="21">
        <f t="shared" si="0"/>
        <v>210</v>
      </c>
      <c r="N20" s="21">
        <f t="shared" si="0"/>
        <v>14</v>
      </c>
      <c r="O20" s="21">
        <f t="shared" si="0"/>
        <v>210</v>
      </c>
      <c r="P20" s="21">
        <f t="shared" si="0"/>
        <v>14</v>
      </c>
      <c r="Q20" s="21">
        <f t="shared" si="0"/>
        <v>210</v>
      </c>
      <c r="R20" s="21">
        <f t="shared" si="0"/>
        <v>14</v>
      </c>
      <c r="S20" s="21">
        <f t="shared" si="0"/>
        <v>210</v>
      </c>
      <c r="T20" s="21">
        <f t="shared" si="0"/>
        <v>14</v>
      </c>
      <c r="U20" s="21">
        <f t="shared" si="0"/>
        <v>210</v>
      </c>
      <c r="V20" s="21">
        <f t="shared" si="0"/>
        <v>14</v>
      </c>
      <c r="W20" s="21">
        <f t="shared" si="0"/>
        <v>210</v>
      </c>
      <c r="X20" s="21">
        <f t="shared" si="0"/>
        <v>14</v>
      </c>
      <c r="Y20" s="21">
        <f t="shared" si="0"/>
        <v>210</v>
      </c>
      <c r="Z20" s="21">
        <f t="shared" si="0"/>
        <v>14</v>
      </c>
      <c r="AA20" s="21">
        <f t="shared" si="0"/>
        <v>210</v>
      </c>
      <c r="AB20" s="21">
        <f t="shared" si="0"/>
        <v>14</v>
      </c>
      <c r="AC20" s="21">
        <f t="shared" si="0"/>
        <v>210</v>
      </c>
      <c r="AD20" s="21">
        <f t="shared" si="0"/>
        <v>182</v>
      </c>
      <c r="AE20" s="40">
        <f t="shared" si="0"/>
        <v>2730</v>
      </c>
      <c r="AF20" s="30">
        <f t="shared" si="0"/>
        <v>86</v>
      </c>
      <c r="AG20" s="30">
        <f t="shared" si="0"/>
        <v>86</v>
      </c>
      <c r="AH20" s="31">
        <f t="shared" si="0"/>
        <v>10</v>
      </c>
      <c r="AI20" s="13"/>
      <c r="AJ20" s="59">
        <f>SUM(AJ6:AJ19)/2</f>
        <v>0</v>
      </c>
      <c r="AK20" s="36"/>
    </row>
    <row r="21" spans="1:37" ht="15.75" thickBot="1">
      <c r="A21" s="56"/>
      <c r="AD21" s="15">
        <f>SUM(D20,F20,H20,J20,L20,N20,P20,R20,T20,V20,X20,Z20,AB20)</f>
        <v>182</v>
      </c>
      <c r="AE21" s="15">
        <f>SUM(E20,G20,I20,K20,M20,O20,Q20,S20,U20,W20,Y20,AA20,AC20)</f>
        <v>2730</v>
      </c>
      <c r="AF21" s="215">
        <f>SUM(AF20,AG20,AH20)</f>
        <v>182</v>
      </c>
      <c r="AG21" s="215"/>
      <c r="AH21" s="215"/>
      <c r="AI21" s="14"/>
      <c r="AJ21" s="14" t="s">
        <v>24</v>
      </c>
      <c r="AK21" s="36"/>
    </row>
    <row r="22" spans="1:37">
      <c r="A22" s="57"/>
      <c r="B22" s="196" t="s">
        <v>25</v>
      </c>
      <c r="C22" s="197"/>
      <c r="D22" s="197"/>
      <c r="E22" s="197"/>
      <c r="F22" s="197"/>
      <c r="G22" s="197"/>
      <c r="H22" s="197"/>
      <c r="I22" s="198"/>
      <c r="J22" s="199" t="s">
        <v>26</v>
      </c>
      <c r="K22" s="200"/>
      <c r="L22" s="200"/>
      <c r="M22" s="201"/>
      <c r="N22" s="196" t="s">
        <v>25</v>
      </c>
      <c r="O22" s="197"/>
      <c r="P22" s="197"/>
      <c r="Q22" s="197"/>
      <c r="R22" s="197"/>
      <c r="S22" s="197"/>
      <c r="T22" s="197"/>
      <c r="U22" s="198"/>
      <c r="V22" s="199" t="s">
        <v>26</v>
      </c>
      <c r="W22" s="200"/>
      <c r="X22" s="200"/>
      <c r="Y22" s="201"/>
    </row>
    <row r="23" spans="1:37" ht="15.75" thickBot="1">
      <c r="B23" s="22" t="s">
        <v>27</v>
      </c>
      <c r="C23" s="74" t="s">
        <v>51</v>
      </c>
      <c r="D23" s="75"/>
      <c r="E23" s="74" t="s">
        <v>51</v>
      </c>
      <c r="F23" s="23" t="s">
        <v>28</v>
      </c>
      <c r="G23" s="76" t="s">
        <v>29</v>
      </c>
      <c r="H23" s="77"/>
      <c r="I23" s="78"/>
      <c r="J23" s="24" t="s">
        <v>30</v>
      </c>
      <c r="K23" s="25" t="s">
        <v>31</v>
      </c>
      <c r="L23" s="26" t="s">
        <v>32</v>
      </c>
      <c r="M23" s="27" t="s">
        <v>33</v>
      </c>
      <c r="N23" s="22" t="s">
        <v>27</v>
      </c>
      <c r="O23" s="74" t="s">
        <v>51</v>
      </c>
      <c r="P23" s="75"/>
      <c r="Q23" s="74" t="s">
        <v>51</v>
      </c>
      <c r="R23" s="23" t="s">
        <v>28</v>
      </c>
      <c r="S23" s="76" t="s">
        <v>29</v>
      </c>
      <c r="T23" s="77"/>
      <c r="U23" s="78"/>
      <c r="V23" s="24" t="s">
        <v>30</v>
      </c>
      <c r="W23" s="25" t="s">
        <v>31</v>
      </c>
      <c r="X23" s="26" t="s">
        <v>32</v>
      </c>
      <c r="Y23" s="27" t="s">
        <v>33</v>
      </c>
    </row>
    <row r="24" spans="1:37">
      <c r="B24" s="79" t="s">
        <v>101</v>
      </c>
      <c r="C24" s="80" t="s">
        <v>44</v>
      </c>
      <c r="D24" s="81" t="s">
        <v>49</v>
      </c>
      <c r="E24" s="80" t="s">
        <v>47</v>
      </c>
      <c r="F24" s="82">
        <v>14</v>
      </c>
      <c r="G24" s="184" t="s">
        <v>102</v>
      </c>
      <c r="H24" s="185"/>
      <c r="I24" s="186"/>
      <c r="J24" s="131" t="s">
        <v>109</v>
      </c>
      <c r="K24" s="132">
        <v>9</v>
      </c>
      <c r="L24" s="132">
        <v>12</v>
      </c>
      <c r="M24" s="145" t="s">
        <v>99</v>
      </c>
      <c r="N24" s="131" t="s">
        <v>107</v>
      </c>
      <c r="O24" s="124" t="s">
        <v>79</v>
      </c>
      <c r="P24" s="125" t="s">
        <v>49</v>
      </c>
      <c r="Q24" s="80" t="s">
        <v>22</v>
      </c>
      <c r="R24" s="82">
        <v>23</v>
      </c>
      <c r="S24" s="184" t="s">
        <v>89</v>
      </c>
      <c r="T24" s="185"/>
      <c r="U24" s="186"/>
      <c r="V24" s="131" t="s">
        <v>114</v>
      </c>
      <c r="W24" s="132">
        <v>9</v>
      </c>
      <c r="X24" s="80">
        <v>13</v>
      </c>
      <c r="Y24" s="142" t="s">
        <v>99</v>
      </c>
    </row>
    <row r="25" spans="1:37">
      <c r="B25" s="123" t="s">
        <v>103</v>
      </c>
      <c r="C25" s="124" t="s">
        <v>35</v>
      </c>
      <c r="D25" s="125" t="s">
        <v>49</v>
      </c>
      <c r="E25" s="124" t="s">
        <v>36</v>
      </c>
      <c r="F25" s="124">
        <v>19</v>
      </c>
      <c r="G25" s="202" t="s">
        <v>102</v>
      </c>
      <c r="H25" s="203"/>
      <c r="I25" s="204"/>
      <c r="J25" s="123" t="s">
        <v>97</v>
      </c>
      <c r="K25" s="124">
        <v>8</v>
      </c>
      <c r="L25" s="124">
        <v>25</v>
      </c>
      <c r="M25" s="145" t="s">
        <v>99</v>
      </c>
      <c r="N25" s="123" t="s">
        <v>106</v>
      </c>
      <c r="O25" s="139" t="s">
        <v>38</v>
      </c>
      <c r="P25" s="140" t="s">
        <v>49</v>
      </c>
      <c r="Q25" s="139" t="s">
        <v>42</v>
      </c>
      <c r="R25" s="141">
        <v>23</v>
      </c>
      <c r="S25" s="202" t="s">
        <v>108</v>
      </c>
      <c r="T25" s="203"/>
      <c r="U25" s="204"/>
      <c r="V25" s="123" t="s">
        <v>114</v>
      </c>
      <c r="W25" s="129">
        <v>9</v>
      </c>
      <c r="X25" s="139">
        <v>27</v>
      </c>
      <c r="Y25" s="145" t="s">
        <v>99</v>
      </c>
    </row>
    <row r="26" spans="1:37">
      <c r="B26" s="128" t="s">
        <v>104</v>
      </c>
      <c r="C26" s="129" t="s">
        <v>35</v>
      </c>
      <c r="D26" s="125" t="s">
        <v>49</v>
      </c>
      <c r="E26" s="129" t="s">
        <v>34</v>
      </c>
      <c r="F26" s="124">
        <v>23</v>
      </c>
      <c r="G26" s="202" t="s">
        <v>89</v>
      </c>
      <c r="H26" s="203"/>
      <c r="I26" s="204"/>
      <c r="J26" s="123" t="s">
        <v>93</v>
      </c>
      <c r="K26" s="124">
        <v>9</v>
      </c>
      <c r="L26" s="129">
        <v>23</v>
      </c>
      <c r="M26" s="145" t="s">
        <v>99</v>
      </c>
      <c r="N26" s="128" t="s">
        <v>110</v>
      </c>
      <c r="O26" s="129" t="s">
        <v>38</v>
      </c>
      <c r="P26" s="140" t="s">
        <v>49</v>
      </c>
      <c r="Q26" s="129" t="s">
        <v>43</v>
      </c>
      <c r="R26" s="144">
        <v>24</v>
      </c>
      <c r="S26" s="202" t="s">
        <v>108</v>
      </c>
      <c r="T26" s="203"/>
      <c r="U26" s="204"/>
      <c r="V26" s="128"/>
      <c r="W26" s="129"/>
      <c r="X26" s="129"/>
      <c r="Y26" s="145" t="s">
        <v>117</v>
      </c>
    </row>
    <row r="27" spans="1:37">
      <c r="B27" s="128" t="s">
        <v>98</v>
      </c>
      <c r="C27" s="129" t="s">
        <v>39</v>
      </c>
      <c r="D27" s="125" t="s">
        <v>49</v>
      </c>
      <c r="E27" s="129" t="s">
        <v>43</v>
      </c>
      <c r="F27" s="124">
        <v>23</v>
      </c>
      <c r="G27" s="202" t="s">
        <v>89</v>
      </c>
      <c r="H27" s="203"/>
      <c r="I27" s="204"/>
      <c r="J27" s="123"/>
      <c r="K27" s="124"/>
      <c r="L27" s="124"/>
      <c r="M27" s="145" t="s">
        <v>99</v>
      </c>
      <c r="N27" s="128" t="s">
        <v>113</v>
      </c>
      <c r="O27" s="139" t="s">
        <v>42</v>
      </c>
      <c r="P27" s="140" t="s">
        <v>49</v>
      </c>
      <c r="Q27" s="129" t="s">
        <v>44</v>
      </c>
      <c r="R27" s="144">
        <v>25</v>
      </c>
      <c r="S27" s="202" t="s">
        <v>89</v>
      </c>
      <c r="T27" s="203"/>
      <c r="U27" s="204"/>
      <c r="V27" s="128"/>
      <c r="W27" s="129"/>
      <c r="X27" s="129"/>
      <c r="Y27" s="145" t="s">
        <v>117</v>
      </c>
    </row>
    <row r="28" spans="1:37" ht="15.75" thickBot="1">
      <c r="B28" s="133" t="s">
        <v>105</v>
      </c>
      <c r="C28" s="134" t="s">
        <v>37</v>
      </c>
      <c r="D28" s="134" t="s">
        <v>49</v>
      </c>
      <c r="E28" s="134" t="s">
        <v>36</v>
      </c>
      <c r="F28" s="135">
        <v>23</v>
      </c>
      <c r="G28" s="269" t="s">
        <v>89</v>
      </c>
      <c r="H28" s="270"/>
      <c r="I28" s="271"/>
      <c r="J28" s="136" t="s">
        <v>109</v>
      </c>
      <c r="K28" s="137">
        <v>9</v>
      </c>
      <c r="L28" s="137">
        <v>26</v>
      </c>
      <c r="M28" s="147" t="s">
        <v>99</v>
      </c>
      <c r="N28" s="133" t="s">
        <v>116</v>
      </c>
      <c r="O28" s="134" t="s">
        <v>39</v>
      </c>
      <c r="P28" s="134" t="s">
        <v>49</v>
      </c>
      <c r="Q28" s="134" t="s">
        <v>46</v>
      </c>
      <c r="R28" s="135">
        <v>25</v>
      </c>
      <c r="S28" s="269" t="s">
        <v>89</v>
      </c>
      <c r="T28" s="270"/>
      <c r="U28" s="271"/>
      <c r="V28" s="272"/>
      <c r="W28" s="134"/>
      <c r="X28" s="134"/>
      <c r="Y28" s="147" t="s">
        <v>117</v>
      </c>
    </row>
  </sheetData>
  <sortState ref="C6:AJ19">
    <sortCondition descending="1" ref="AD6:AD19"/>
    <sortCondition descending="1" ref="AE6:AE19"/>
  </sortState>
  <mergeCells count="38">
    <mergeCell ref="G28:I28"/>
    <mergeCell ref="S28:U28"/>
    <mergeCell ref="G25:I25"/>
    <mergeCell ref="S25:U25"/>
    <mergeCell ref="G26:I26"/>
    <mergeCell ref="S26:U26"/>
    <mergeCell ref="G27:I27"/>
    <mergeCell ref="S27:U27"/>
    <mergeCell ref="B22:I22"/>
    <mergeCell ref="J22:M22"/>
    <mergeCell ref="N22:U22"/>
    <mergeCell ref="V22:Y22"/>
    <mergeCell ref="G24:I24"/>
    <mergeCell ref="S24:U24"/>
    <mergeCell ref="AF21:AH21"/>
    <mergeCell ref="R4:W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F5:AH5"/>
    <mergeCell ref="B3:P3"/>
    <mergeCell ref="R3:W3"/>
    <mergeCell ref="AE3:AJ3"/>
    <mergeCell ref="B1:P1"/>
    <mergeCell ref="AE1:AJ1"/>
    <mergeCell ref="B2:P2"/>
    <mergeCell ref="S2:V2"/>
    <mergeCell ref="AE2:AJ2"/>
  </mergeCells>
  <pageMargins left="0.2" right="0.2" top="0.75" bottom="0.75" header="0" footer="0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>
      <selection activeCell="AE9" sqref="AE9"/>
    </sheetView>
  </sheetViews>
  <sheetFormatPr defaultRowHeight="15"/>
  <cols>
    <col min="1" max="1" width="5.7109375" customWidth="1"/>
    <col min="2" max="2" width="7.7109375" customWidth="1"/>
    <col min="3" max="3" width="6.7109375" customWidth="1"/>
    <col min="4" max="4" width="8.7109375" customWidth="1"/>
    <col min="5" max="7" width="5.7109375" customWidth="1"/>
    <col min="8" max="9" width="6.7109375" customWidth="1"/>
    <col min="10" max="10" width="8.7109375" customWidth="1"/>
    <col min="11" max="13" width="5.7109375" customWidth="1"/>
    <col min="14" max="14" width="6.7109375" customWidth="1"/>
    <col min="15" max="15" width="8.140625" customWidth="1"/>
    <col min="16" max="16" width="8.7109375" customWidth="1"/>
    <col min="17" max="19" width="5.7109375" customWidth="1"/>
    <col min="20" max="20" width="7.85546875" customWidth="1"/>
    <col min="21" max="21" width="6.7109375" customWidth="1"/>
    <col min="22" max="22" width="18.5703125" customWidth="1"/>
    <col min="23" max="23" width="9.5703125" customWidth="1"/>
    <col min="24" max="24" width="18.5703125" customWidth="1"/>
    <col min="25" max="32" width="7.85546875" customWidth="1"/>
  </cols>
  <sheetData>
    <row r="1" spans="1:32" ht="19.5" customHeight="1" thickBot="1">
      <c r="A1" s="238" t="s">
        <v>53</v>
      </c>
      <c r="B1" s="238"/>
      <c r="C1" s="239" t="s">
        <v>54</v>
      </c>
      <c r="D1" s="239"/>
      <c r="E1" s="239"/>
      <c r="F1" s="239"/>
      <c r="G1" s="239"/>
      <c r="H1" s="239"/>
      <c r="I1" s="240" t="s">
        <v>55</v>
      </c>
      <c r="J1" s="240"/>
      <c r="K1" s="240"/>
      <c r="L1" s="240"/>
      <c r="M1" s="240"/>
      <c r="N1" s="240"/>
      <c r="O1" s="241" t="s">
        <v>56</v>
      </c>
      <c r="P1" s="241"/>
      <c r="Q1" s="241"/>
      <c r="R1" s="241"/>
      <c r="S1" s="241"/>
      <c r="T1" s="241"/>
    </row>
    <row r="2" spans="1:32" ht="66" customHeight="1" thickBot="1">
      <c r="A2" s="238"/>
      <c r="B2" s="238"/>
      <c r="C2" s="110" t="s">
        <v>57</v>
      </c>
      <c r="D2" s="111" t="s">
        <v>58</v>
      </c>
      <c r="E2" s="112" t="s">
        <v>59</v>
      </c>
      <c r="F2" s="112" t="s">
        <v>60</v>
      </c>
      <c r="G2" s="112" t="s">
        <v>61</v>
      </c>
      <c r="H2" s="164" t="s">
        <v>62</v>
      </c>
      <c r="I2" s="110" t="s">
        <v>57</v>
      </c>
      <c r="J2" s="111" t="s">
        <v>58</v>
      </c>
      <c r="K2" s="112" t="s">
        <v>59</v>
      </c>
      <c r="L2" s="112" t="s">
        <v>60</v>
      </c>
      <c r="M2" s="112" t="s">
        <v>61</v>
      </c>
      <c r="N2" s="112" t="s">
        <v>62</v>
      </c>
      <c r="O2" s="166" t="s">
        <v>57</v>
      </c>
      <c r="P2" s="111" t="s">
        <v>58</v>
      </c>
      <c r="Q2" s="112" t="s">
        <v>59</v>
      </c>
      <c r="R2" s="112" t="s">
        <v>60</v>
      </c>
      <c r="S2" s="112" t="s">
        <v>61</v>
      </c>
      <c r="T2" s="112" t="s">
        <v>62</v>
      </c>
      <c r="V2" s="242" t="s">
        <v>63</v>
      </c>
      <c r="W2" s="243"/>
      <c r="X2" s="244"/>
    </row>
    <row r="3" spans="1:32" ht="21.95" customHeight="1">
      <c r="A3" s="67">
        <v>1</v>
      </c>
      <c r="B3" s="156" t="s">
        <v>22</v>
      </c>
      <c r="C3" s="99">
        <v>21</v>
      </c>
      <c r="D3" s="103">
        <v>225</v>
      </c>
      <c r="E3" s="83">
        <v>10</v>
      </c>
      <c r="F3" s="83">
        <v>2</v>
      </c>
      <c r="G3" s="162">
        <v>1</v>
      </c>
      <c r="H3" s="102">
        <f>(E3+(G3/2))/(E3+F3+G3)</f>
        <v>0.80769230769230771</v>
      </c>
      <c r="I3" s="167">
        <v>21</v>
      </c>
      <c r="J3" s="168">
        <v>235.5</v>
      </c>
      <c r="K3" s="169">
        <v>10</v>
      </c>
      <c r="L3" s="169">
        <v>2</v>
      </c>
      <c r="M3" s="170">
        <v>1</v>
      </c>
      <c r="N3" s="157">
        <v>0.80769230769230771</v>
      </c>
      <c r="O3" s="113">
        <f>C3+I3</f>
        <v>42</v>
      </c>
      <c r="P3" s="103">
        <f>D3+J3</f>
        <v>460.5</v>
      </c>
      <c r="Q3" s="32">
        <f>E3+K3</f>
        <v>20</v>
      </c>
      <c r="R3" s="32">
        <f>F3+L3</f>
        <v>4</v>
      </c>
      <c r="S3" s="83">
        <f>G3+M3</f>
        <v>2</v>
      </c>
      <c r="T3" s="102">
        <f>(Q3+S3/2)/(Q3+R3+S3)</f>
        <v>0.80769230769230771</v>
      </c>
      <c r="AE3" s="86"/>
      <c r="AF3" s="86"/>
    </row>
    <row r="4" spans="1:32" ht="21.95" customHeight="1">
      <c r="A4" s="68">
        <v>2</v>
      </c>
      <c r="B4" s="172" t="s">
        <v>34</v>
      </c>
      <c r="C4" s="99">
        <v>16</v>
      </c>
      <c r="D4" s="103">
        <v>204</v>
      </c>
      <c r="E4" s="83">
        <v>8</v>
      </c>
      <c r="F4" s="83">
        <v>5</v>
      </c>
      <c r="G4" s="162">
        <v>0</v>
      </c>
      <c r="H4" s="102">
        <f>(E4+(G4/2))/(E4+F4+G4)</f>
        <v>0.61538461538461542</v>
      </c>
      <c r="I4" s="100">
        <v>20</v>
      </c>
      <c r="J4" s="101">
        <v>247.5</v>
      </c>
      <c r="K4" s="109">
        <v>10</v>
      </c>
      <c r="L4" s="109">
        <v>3</v>
      </c>
      <c r="M4" s="109">
        <v>0</v>
      </c>
      <c r="N4" s="102">
        <v>0.76923076923076927</v>
      </c>
      <c r="O4" s="113">
        <f>C4+I4</f>
        <v>36</v>
      </c>
      <c r="P4" s="103">
        <f>D4+J4</f>
        <v>451.5</v>
      </c>
      <c r="Q4" s="32">
        <f>E4+K4</f>
        <v>18</v>
      </c>
      <c r="R4" s="32">
        <f>F4+L4</f>
        <v>8</v>
      </c>
      <c r="S4" s="83">
        <f>G4+M4</f>
        <v>0</v>
      </c>
      <c r="T4" s="102">
        <f>(Q4+S4/2)/(Q4+R4+S4)</f>
        <v>0.69230769230769229</v>
      </c>
      <c r="V4" s="229" t="s">
        <v>64</v>
      </c>
      <c r="W4" s="230"/>
      <c r="X4" s="231"/>
    </row>
    <row r="5" spans="1:32" ht="21.95" customHeight="1">
      <c r="A5" s="68">
        <v>3</v>
      </c>
      <c r="B5" s="161" t="s">
        <v>79</v>
      </c>
      <c r="C5" s="99">
        <v>23</v>
      </c>
      <c r="D5" s="103">
        <v>228</v>
      </c>
      <c r="E5" s="83">
        <v>11</v>
      </c>
      <c r="F5" s="83">
        <v>1</v>
      </c>
      <c r="G5" s="162">
        <v>1</v>
      </c>
      <c r="H5" s="102">
        <f>(E5+(G5/2))/(E5+F5+G5)</f>
        <v>0.88461538461538458</v>
      </c>
      <c r="I5" s="99">
        <v>13</v>
      </c>
      <c r="J5" s="103">
        <v>197.5</v>
      </c>
      <c r="K5" s="32">
        <v>6</v>
      </c>
      <c r="L5" s="32">
        <v>6</v>
      </c>
      <c r="M5" s="83">
        <v>1</v>
      </c>
      <c r="N5" s="102">
        <v>0.5</v>
      </c>
      <c r="O5" s="113">
        <f>C5+I5</f>
        <v>36</v>
      </c>
      <c r="P5" s="103">
        <f>D5+J5</f>
        <v>425.5</v>
      </c>
      <c r="Q5" s="32">
        <f>E5+K5</f>
        <v>17</v>
      </c>
      <c r="R5" s="32">
        <f>F5+L5</f>
        <v>7</v>
      </c>
      <c r="S5" s="83">
        <f>G5+M5</f>
        <v>2</v>
      </c>
      <c r="T5" s="102">
        <f>(Q5+S5/2)/(Q5+R5+S5)</f>
        <v>0.69230769230769229</v>
      </c>
      <c r="V5" s="232"/>
      <c r="W5" s="233"/>
      <c r="X5" s="234"/>
    </row>
    <row r="6" spans="1:32" ht="21.95" customHeight="1">
      <c r="A6" s="69">
        <v>4</v>
      </c>
      <c r="B6" s="172" t="s">
        <v>42</v>
      </c>
      <c r="C6" s="99">
        <v>14</v>
      </c>
      <c r="D6" s="103">
        <v>201.5</v>
      </c>
      <c r="E6" s="83">
        <v>6</v>
      </c>
      <c r="F6" s="83">
        <v>5</v>
      </c>
      <c r="G6" s="162">
        <v>2</v>
      </c>
      <c r="H6" s="102">
        <v>0.53846153846153844</v>
      </c>
      <c r="I6" s="167">
        <v>17</v>
      </c>
      <c r="J6" s="168">
        <v>215.5</v>
      </c>
      <c r="K6" s="170">
        <v>8</v>
      </c>
      <c r="L6" s="170">
        <v>4</v>
      </c>
      <c r="M6" s="170">
        <v>1</v>
      </c>
      <c r="N6" s="157">
        <v>0.65384615384615385</v>
      </c>
      <c r="O6" s="113">
        <f>C6+I6</f>
        <v>31</v>
      </c>
      <c r="P6" s="103">
        <f>D6+J6</f>
        <v>417</v>
      </c>
      <c r="Q6" s="32">
        <f>E6+K6</f>
        <v>14</v>
      </c>
      <c r="R6" s="32">
        <f>F6+L6</f>
        <v>9</v>
      </c>
      <c r="S6" s="83">
        <f>G6+M6</f>
        <v>3</v>
      </c>
      <c r="T6" s="102">
        <f>(Q6+S6/2)/(Q6+R6+S6)</f>
        <v>0.59615384615384615</v>
      </c>
      <c r="V6" s="235"/>
      <c r="W6" s="236"/>
      <c r="X6" s="237"/>
    </row>
    <row r="7" spans="1:32" ht="21.95" customHeight="1">
      <c r="A7" s="68">
        <v>5</v>
      </c>
      <c r="B7" s="172" t="s">
        <v>37</v>
      </c>
      <c r="C7" s="99">
        <v>16</v>
      </c>
      <c r="D7" s="103">
        <v>214</v>
      </c>
      <c r="E7" s="83">
        <v>8</v>
      </c>
      <c r="F7" s="83">
        <v>5</v>
      </c>
      <c r="G7" s="162">
        <v>0</v>
      </c>
      <c r="H7" s="102">
        <f>(E7+(G7/2))/(E7+F7+G7)</f>
        <v>0.61538461538461542</v>
      </c>
      <c r="I7" s="99">
        <v>14</v>
      </c>
      <c r="J7" s="103">
        <v>209</v>
      </c>
      <c r="K7" s="32">
        <v>7</v>
      </c>
      <c r="L7" s="32">
        <v>6</v>
      </c>
      <c r="M7" s="83">
        <v>0</v>
      </c>
      <c r="N7" s="102">
        <v>0.53846153846153844</v>
      </c>
      <c r="O7" s="113">
        <f>C7+I7</f>
        <v>30</v>
      </c>
      <c r="P7" s="103">
        <f>D7+J7</f>
        <v>423</v>
      </c>
      <c r="Q7" s="32">
        <f>E7+K7</f>
        <v>15</v>
      </c>
      <c r="R7" s="32">
        <f>F7+L7</f>
        <v>11</v>
      </c>
      <c r="S7" s="83">
        <f>G7+M7</f>
        <v>0</v>
      </c>
      <c r="T7" s="102">
        <f>(Q7+S7/2)/(Q7+R7+S7)</f>
        <v>0.57692307692307687</v>
      </c>
    </row>
    <row r="8" spans="1:32" ht="21.95" customHeight="1">
      <c r="A8" s="68">
        <v>6</v>
      </c>
      <c r="B8" s="172" t="s">
        <v>47</v>
      </c>
      <c r="C8" s="99">
        <v>13</v>
      </c>
      <c r="D8" s="103">
        <v>215</v>
      </c>
      <c r="E8" s="83">
        <v>6</v>
      </c>
      <c r="F8" s="83">
        <v>6</v>
      </c>
      <c r="G8" s="162">
        <v>1</v>
      </c>
      <c r="H8" s="102">
        <f>(E8+(G8/2))/(E8+F8+G8)</f>
        <v>0.5</v>
      </c>
      <c r="I8" s="158">
        <v>14</v>
      </c>
      <c r="J8" s="165">
        <v>195</v>
      </c>
      <c r="K8" s="159">
        <v>7</v>
      </c>
      <c r="L8" s="159">
        <v>6</v>
      </c>
      <c r="M8" s="159">
        <v>0</v>
      </c>
      <c r="N8" s="160">
        <v>0.53846153846153844</v>
      </c>
      <c r="O8" s="113">
        <f>C8+I8</f>
        <v>27</v>
      </c>
      <c r="P8" s="103">
        <f>D8+J8</f>
        <v>410</v>
      </c>
      <c r="Q8" s="32">
        <f>E8+K8</f>
        <v>13</v>
      </c>
      <c r="R8" s="32">
        <f>F8+L8</f>
        <v>12</v>
      </c>
      <c r="S8" s="83">
        <f>G8+M8</f>
        <v>1</v>
      </c>
      <c r="T8" s="102">
        <f>(Q8+S8/2)/(Q8+R8+S8)</f>
        <v>0.51923076923076927</v>
      </c>
      <c r="V8" s="245" t="s">
        <v>65</v>
      </c>
      <c r="W8" s="246"/>
      <c r="X8" s="247"/>
    </row>
    <row r="9" spans="1:32" ht="21.95" customHeight="1">
      <c r="A9" s="69">
        <v>7</v>
      </c>
      <c r="B9" s="181" t="s">
        <v>43</v>
      </c>
      <c r="C9" s="99">
        <v>11</v>
      </c>
      <c r="D9" s="103">
        <v>186.5</v>
      </c>
      <c r="E9" s="83">
        <v>5</v>
      </c>
      <c r="F9" s="83">
        <v>7</v>
      </c>
      <c r="G9" s="162">
        <v>1</v>
      </c>
      <c r="H9" s="102">
        <f>(E9+(G9/2))/(E9+F9+G9)</f>
        <v>0.42307692307692307</v>
      </c>
      <c r="I9" s="99">
        <v>15</v>
      </c>
      <c r="J9" s="103">
        <v>202.5</v>
      </c>
      <c r="K9" s="83">
        <v>7</v>
      </c>
      <c r="L9" s="83">
        <v>5</v>
      </c>
      <c r="M9" s="83">
        <v>1</v>
      </c>
      <c r="N9" s="102">
        <v>0.57692307692307687</v>
      </c>
      <c r="O9" s="113">
        <f>C9+I9</f>
        <v>26</v>
      </c>
      <c r="P9" s="103">
        <f>D9+J9</f>
        <v>389</v>
      </c>
      <c r="Q9" s="32">
        <f>E9+K9</f>
        <v>12</v>
      </c>
      <c r="R9" s="32">
        <f>F9+L9</f>
        <v>12</v>
      </c>
      <c r="S9" s="83">
        <f>G9+M9</f>
        <v>2</v>
      </c>
      <c r="T9" s="102">
        <f>(Q9+S9/2)/(Q9+R9+S9)</f>
        <v>0.5</v>
      </c>
      <c r="V9" s="248"/>
      <c r="W9" s="249"/>
      <c r="X9" s="250"/>
    </row>
    <row r="10" spans="1:32" ht="21.95" customHeight="1">
      <c r="A10" s="68">
        <v>8</v>
      </c>
      <c r="B10" s="172" t="s">
        <v>46</v>
      </c>
      <c r="C10" s="99">
        <v>14</v>
      </c>
      <c r="D10" s="103">
        <v>209.5</v>
      </c>
      <c r="E10" s="83">
        <v>7</v>
      </c>
      <c r="F10" s="83">
        <v>6</v>
      </c>
      <c r="G10" s="162">
        <v>0</v>
      </c>
      <c r="H10" s="102">
        <f>(E10+(G10/2))/(E10+F10+G10)</f>
        <v>0.53846153846153844</v>
      </c>
      <c r="I10" s="99">
        <v>11</v>
      </c>
      <c r="J10" s="103">
        <v>172</v>
      </c>
      <c r="K10" s="83">
        <v>5</v>
      </c>
      <c r="L10" s="83">
        <v>7</v>
      </c>
      <c r="M10" s="83">
        <v>1</v>
      </c>
      <c r="N10" s="102">
        <v>0.42307692307692307</v>
      </c>
      <c r="O10" s="113">
        <f>C10+I10</f>
        <v>25</v>
      </c>
      <c r="P10" s="103">
        <f>D10+J10</f>
        <v>381.5</v>
      </c>
      <c r="Q10" s="32">
        <f>E10+K10</f>
        <v>12</v>
      </c>
      <c r="R10" s="32">
        <f>F10+L10</f>
        <v>13</v>
      </c>
      <c r="S10" s="83">
        <f>G10+M10</f>
        <v>1</v>
      </c>
      <c r="T10" s="102">
        <f>(Q10+S10/2)/(Q10+R10+S10)</f>
        <v>0.48076923076923078</v>
      </c>
    </row>
    <row r="11" spans="1:32" ht="21.95" customHeight="1">
      <c r="A11" s="68">
        <v>9</v>
      </c>
      <c r="B11" s="175" t="s">
        <v>39</v>
      </c>
      <c r="C11" s="99">
        <v>14</v>
      </c>
      <c r="D11" s="103">
        <v>204.5</v>
      </c>
      <c r="E11" s="109">
        <v>7</v>
      </c>
      <c r="F11" s="109">
        <v>6</v>
      </c>
      <c r="G11" s="163">
        <v>0</v>
      </c>
      <c r="H11" s="102">
        <f>(E11+(G11/2))/(E11+F11+G11)</f>
        <v>0.53846153846153844</v>
      </c>
      <c r="I11" s="99">
        <v>10</v>
      </c>
      <c r="J11" s="101">
        <v>179</v>
      </c>
      <c r="K11" s="83">
        <v>4</v>
      </c>
      <c r="L11" s="83">
        <v>7</v>
      </c>
      <c r="M11" s="83">
        <v>2</v>
      </c>
      <c r="N11" s="102">
        <v>0.38461538461538464</v>
      </c>
      <c r="O11" s="113">
        <f>C11+I11</f>
        <v>24</v>
      </c>
      <c r="P11" s="103">
        <f>D11+J11</f>
        <v>383.5</v>
      </c>
      <c r="Q11" s="32">
        <f>E11+K11</f>
        <v>11</v>
      </c>
      <c r="R11" s="32">
        <f>F11+L11</f>
        <v>13</v>
      </c>
      <c r="S11" s="83">
        <f>G11+M11</f>
        <v>2</v>
      </c>
      <c r="T11" s="102">
        <f>(Q11+S11/2)/(Q11+R11+S11)</f>
        <v>0.46153846153846156</v>
      </c>
      <c r="V11" s="245" t="s">
        <v>86</v>
      </c>
      <c r="W11" s="246"/>
      <c r="X11" s="247"/>
    </row>
    <row r="12" spans="1:32" ht="21.95" customHeight="1">
      <c r="A12" s="69">
        <v>10</v>
      </c>
      <c r="B12" s="175" t="s">
        <v>41</v>
      </c>
      <c r="C12" s="99">
        <v>12</v>
      </c>
      <c r="D12" s="103">
        <v>181.5</v>
      </c>
      <c r="E12" s="83">
        <v>6</v>
      </c>
      <c r="F12" s="83">
        <v>7</v>
      </c>
      <c r="G12" s="162">
        <v>0</v>
      </c>
      <c r="H12" s="102">
        <f>(E12+(G12/2))/(E12+F12+G12)</f>
        <v>0.46153846153846156</v>
      </c>
      <c r="I12" s="99">
        <v>9</v>
      </c>
      <c r="J12" s="103">
        <v>172</v>
      </c>
      <c r="K12" s="83">
        <v>4</v>
      </c>
      <c r="L12" s="83">
        <v>8</v>
      </c>
      <c r="M12" s="83">
        <v>1</v>
      </c>
      <c r="N12" s="102">
        <v>0.34615384615384615</v>
      </c>
      <c r="O12" s="113">
        <f>C12+I12</f>
        <v>21</v>
      </c>
      <c r="P12" s="103">
        <f>D12+J12</f>
        <v>353.5</v>
      </c>
      <c r="Q12" s="32">
        <f>E12+K12</f>
        <v>10</v>
      </c>
      <c r="R12" s="32">
        <f>F12+L12</f>
        <v>15</v>
      </c>
      <c r="S12" s="83">
        <f>G12+M12</f>
        <v>1</v>
      </c>
      <c r="T12" s="102">
        <f>(Q12+S12/2)/(Q12+R12+S12)</f>
        <v>0.40384615384615385</v>
      </c>
      <c r="V12" s="248"/>
      <c r="W12" s="249"/>
      <c r="X12" s="250"/>
    </row>
    <row r="13" spans="1:32" ht="21.95" customHeight="1">
      <c r="A13" s="68">
        <v>11</v>
      </c>
      <c r="B13" s="175" t="s">
        <v>35</v>
      </c>
      <c r="C13" s="99">
        <v>10</v>
      </c>
      <c r="D13" s="103">
        <v>193.5</v>
      </c>
      <c r="E13" s="83">
        <v>5</v>
      </c>
      <c r="F13" s="83">
        <v>8</v>
      </c>
      <c r="G13" s="162">
        <v>0</v>
      </c>
      <c r="H13" s="102">
        <v>0.38461538461538464</v>
      </c>
      <c r="I13" s="99">
        <v>10</v>
      </c>
      <c r="J13" s="103">
        <v>197</v>
      </c>
      <c r="K13" s="83">
        <v>5</v>
      </c>
      <c r="L13" s="83">
        <v>8</v>
      </c>
      <c r="M13" s="83">
        <v>0</v>
      </c>
      <c r="N13" s="102">
        <v>0.38461538461538464</v>
      </c>
      <c r="O13" s="113">
        <f>C13+I13</f>
        <v>20</v>
      </c>
      <c r="P13" s="103">
        <f>D13+J13</f>
        <v>390.5</v>
      </c>
      <c r="Q13" s="32">
        <f>E13+K13</f>
        <v>10</v>
      </c>
      <c r="R13" s="32">
        <f>F13+L13</f>
        <v>16</v>
      </c>
      <c r="S13" s="83">
        <f>G13+M13</f>
        <v>0</v>
      </c>
      <c r="T13" s="102">
        <f>(Q13+S13/2)/(Q13+R13+S13)</f>
        <v>0.38461538461538464</v>
      </c>
    </row>
    <row r="14" spans="1:32" ht="21.95" customHeight="1">
      <c r="A14" s="68">
        <v>12</v>
      </c>
      <c r="B14" s="175" t="s">
        <v>36</v>
      </c>
      <c r="C14" s="99">
        <v>10</v>
      </c>
      <c r="D14" s="103">
        <v>172</v>
      </c>
      <c r="E14" s="83">
        <v>5</v>
      </c>
      <c r="F14" s="83">
        <v>8</v>
      </c>
      <c r="G14" s="162">
        <v>0</v>
      </c>
      <c r="H14" s="102">
        <f>(E14+(G14/2))/(E14+F14+G14)</f>
        <v>0.38461538461538464</v>
      </c>
      <c r="I14" s="274">
        <v>10</v>
      </c>
      <c r="J14" s="275">
        <v>199.5</v>
      </c>
      <c r="K14" s="170">
        <v>5</v>
      </c>
      <c r="L14" s="170">
        <v>8</v>
      </c>
      <c r="M14" s="170">
        <v>0</v>
      </c>
      <c r="N14" s="157">
        <v>0.38461538461538464</v>
      </c>
      <c r="O14" s="113">
        <f>C14+I14</f>
        <v>20</v>
      </c>
      <c r="P14" s="103">
        <f>D14+J14</f>
        <v>371.5</v>
      </c>
      <c r="Q14" s="32">
        <f>E14+K14</f>
        <v>10</v>
      </c>
      <c r="R14" s="32">
        <f>F14+L14</f>
        <v>16</v>
      </c>
      <c r="S14" s="83">
        <f>G14+M14</f>
        <v>0</v>
      </c>
      <c r="T14" s="102">
        <f>(Q14+S14/2)/(Q14+R14+S14)</f>
        <v>0.38461538461538464</v>
      </c>
      <c r="V14" s="263" t="s">
        <v>66</v>
      </c>
      <c r="W14" s="264"/>
      <c r="X14" s="265"/>
    </row>
    <row r="15" spans="1:32" ht="21.95" customHeight="1">
      <c r="A15" s="68">
        <v>13</v>
      </c>
      <c r="B15" s="175" t="s">
        <v>44</v>
      </c>
      <c r="C15" s="99">
        <v>7</v>
      </c>
      <c r="D15" s="103">
        <v>174.5</v>
      </c>
      <c r="E15" s="83">
        <v>3</v>
      </c>
      <c r="F15" s="83">
        <v>9</v>
      </c>
      <c r="G15" s="162">
        <v>1</v>
      </c>
      <c r="H15" s="102">
        <v>0.26923076923076922</v>
      </c>
      <c r="I15" s="99">
        <v>13</v>
      </c>
      <c r="J15" s="103">
        <v>170.5</v>
      </c>
      <c r="K15" s="32">
        <v>6</v>
      </c>
      <c r="L15" s="32">
        <v>6</v>
      </c>
      <c r="M15" s="83">
        <v>1</v>
      </c>
      <c r="N15" s="102">
        <v>0.5</v>
      </c>
      <c r="O15" s="113">
        <f>C15+I15</f>
        <v>20</v>
      </c>
      <c r="P15" s="103">
        <f>D15+J15</f>
        <v>345</v>
      </c>
      <c r="Q15" s="32">
        <f>E15+K15</f>
        <v>9</v>
      </c>
      <c r="R15" s="32">
        <f>F15+L15</f>
        <v>15</v>
      </c>
      <c r="S15" s="83">
        <f>G15+M15</f>
        <v>2</v>
      </c>
      <c r="T15" s="102">
        <f>(Q15+S15/2)/(Q15+R15+S15)</f>
        <v>0.38461538461538464</v>
      </c>
      <c r="V15" s="176"/>
      <c r="W15" s="176"/>
      <c r="X15" s="176"/>
    </row>
    <row r="16" spans="1:32" ht="21.95" customHeight="1" thickBot="1">
      <c r="A16" s="70">
        <v>14</v>
      </c>
      <c r="B16" s="171" t="s">
        <v>38</v>
      </c>
      <c r="C16" s="99">
        <v>1</v>
      </c>
      <c r="D16" s="103">
        <v>120.5</v>
      </c>
      <c r="E16" s="83">
        <v>0</v>
      </c>
      <c r="F16" s="83">
        <v>12</v>
      </c>
      <c r="G16" s="162">
        <v>1</v>
      </c>
      <c r="H16" s="102">
        <v>3.8461538461538464E-2</v>
      </c>
      <c r="I16" s="100">
        <v>5</v>
      </c>
      <c r="J16" s="101">
        <v>137.5</v>
      </c>
      <c r="K16" s="83">
        <v>2</v>
      </c>
      <c r="L16" s="83">
        <v>10</v>
      </c>
      <c r="M16" s="83">
        <v>1</v>
      </c>
      <c r="N16" s="102">
        <v>0.19230769230769232</v>
      </c>
      <c r="O16" s="113">
        <f>C16+I16</f>
        <v>6</v>
      </c>
      <c r="P16" s="103">
        <f>D16+J16</f>
        <v>258</v>
      </c>
      <c r="Q16" s="32">
        <f>E16+K16</f>
        <v>2</v>
      </c>
      <c r="R16" s="32">
        <f>F16+L16</f>
        <v>22</v>
      </c>
      <c r="S16" s="83">
        <f>G16+M16</f>
        <v>2</v>
      </c>
      <c r="T16" s="102">
        <f>(Q16+S16/2)/(Q16+R16+S16)</f>
        <v>0.11538461538461539</v>
      </c>
      <c r="V16" s="263" t="s">
        <v>115</v>
      </c>
      <c r="W16" s="264"/>
      <c r="X16" s="265"/>
    </row>
    <row r="17" spans="1:24" ht="15.75">
      <c r="C17" s="88">
        <f>SUM(C3:C16)</f>
        <v>182</v>
      </c>
      <c r="D17" s="88">
        <f>SUM(D3:D16)</f>
        <v>2730</v>
      </c>
      <c r="E17" s="88">
        <f>SUM(E3:E16)</f>
        <v>87</v>
      </c>
      <c r="F17" s="88">
        <f t="shared" ref="F17:G17" si="0">SUM(F3:F16)</f>
        <v>87</v>
      </c>
      <c r="G17" s="88">
        <f t="shared" si="0"/>
        <v>8</v>
      </c>
      <c r="H17" s="88"/>
      <c r="I17" s="88">
        <f>SUM(I3:I16)</f>
        <v>182</v>
      </c>
      <c r="J17" s="88">
        <f>SUM(J3:J16)</f>
        <v>2730</v>
      </c>
      <c r="K17" s="88">
        <f t="shared" ref="K17:M17" si="1">SUM(K3:K16)</f>
        <v>86</v>
      </c>
      <c r="L17" s="88">
        <f t="shared" si="1"/>
        <v>86</v>
      </c>
      <c r="M17" s="88">
        <f t="shared" si="1"/>
        <v>10</v>
      </c>
      <c r="N17" s="88"/>
      <c r="O17" s="88">
        <f t="shared" ref="O17:S17" si="2">SUM(O3:O16)</f>
        <v>364</v>
      </c>
      <c r="P17" s="88">
        <f t="shared" si="2"/>
        <v>5460</v>
      </c>
      <c r="Q17" s="88">
        <f t="shared" si="2"/>
        <v>173</v>
      </c>
      <c r="R17" s="88">
        <f t="shared" si="2"/>
        <v>173</v>
      </c>
      <c r="S17" s="88">
        <f t="shared" si="2"/>
        <v>18</v>
      </c>
      <c r="U17" s="173" t="s">
        <v>91</v>
      </c>
    </row>
    <row r="18" spans="1:24" ht="15.75" thickBot="1">
      <c r="E18" s="84" t="s">
        <v>67</v>
      </c>
    </row>
    <row r="19" spans="1:24" ht="21.95" customHeight="1" thickBot="1">
      <c r="A19" s="251" t="s">
        <v>68</v>
      </c>
      <c r="B19" s="251"/>
      <c r="C19" s="252"/>
      <c r="D19" s="89" t="s">
        <v>79</v>
      </c>
      <c r="E19" s="90"/>
      <c r="F19" s="91" t="s">
        <v>69</v>
      </c>
      <c r="J19" s="253" t="s">
        <v>70</v>
      </c>
      <c r="K19" s="253"/>
      <c r="L19" s="253"/>
      <c r="M19" s="253" t="s">
        <v>80</v>
      </c>
      <c r="N19" s="253"/>
      <c r="O19" s="92"/>
      <c r="P19" s="254" t="s">
        <v>46</v>
      </c>
      <c r="Q19" s="255"/>
      <c r="R19" s="93" t="s">
        <v>72</v>
      </c>
      <c r="S19" s="254" t="s">
        <v>22</v>
      </c>
      <c r="T19" s="255"/>
      <c r="U19" s="92"/>
      <c r="V19" s="256" t="s">
        <v>112</v>
      </c>
      <c r="W19" s="257"/>
      <c r="X19" s="258"/>
    </row>
    <row r="20" spans="1:24" ht="21.95" customHeight="1" thickBot="1">
      <c r="D20" s="89" t="s">
        <v>22</v>
      </c>
      <c r="F20" s="91" t="s">
        <v>73</v>
      </c>
      <c r="J20" s="262" t="s">
        <v>82</v>
      </c>
      <c r="K20" s="262"/>
      <c r="L20" s="262"/>
      <c r="M20" s="253" t="s">
        <v>81</v>
      </c>
      <c r="N20" s="253"/>
      <c r="O20" s="92"/>
      <c r="P20" s="254" t="s">
        <v>43</v>
      </c>
      <c r="Q20" s="255"/>
      <c r="R20" s="93" t="s">
        <v>72</v>
      </c>
      <c r="S20" s="254" t="s">
        <v>79</v>
      </c>
      <c r="T20" s="255"/>
      <c r="U20" s="92"/>
      <c r="V20" s="259"/>
      <c r="W20" s="260"/>
      <c r="X20" s="261"/>
    </row>
    <row r="21" spans="1:24" ht="21.95" customHeight="1" thickBot="1">
      <c r="D21" s="114" t="s">
        <v>34</v>
      </c>
      <c r="E21" s="94"/>
      <c r="F21" s="91" t="s">
        <v>75</v>
      </c>
      <c r="M21" s="253" t="s">
        <v>71</v>
      </c>
      <c r="N21" s="253"/>
      <c r="O21" s="92"/>
      <c r="P21" s="254" t="s">
        <v>47</v>
      </c>
      <c r="Q21" s="255"/>
      <c r="R21" s="93" t="s">
        <v>72</v>
      </c>
      <c r="S21" s="254" t="s">
        <v>34</v>
      </c>
      <c r="T21" s="255"/>
      <c r="U21" s="92"/>
    </row>
    <row r="22" spans="1:24" ht="21.95" customHeight="1" thickBot="1">
      <c r="D22" s="114" t="s">
        <v>42</v>
      </c>
      <c r="E22" s="94"/>
      <c r="F22" s="91" t="s">
        <v>75</v>
      </c>
      <c r="M22" s="253" t="s">
        <v>74</v>
      </c>
      <c r="N22" s="253"/>
      <c r="P22" s="254" t="s">
        <v>37</v>
      </c>
      <c r="Q22" s="255"/>
      <c r="R22" s="93" t="s">
        <v>72</v>
      </c>
      <c r="S22" s="254" t="s">
        <v>42</v>
      </c>
      <c r="T22" s="255"/>
      <c r="U22" s="92"/>
      <c r="V22" s="96"/>
      <c r="W22" s="95" t="s">
        <v>76</v>
      </c>
      <c r="X22" s="96"/>
    </row>
    <row r="23" spans="1:24" ht="21.95" customHeight="1" thickBot="1">
      <c r="D23" s="114" t="s">
        <v>37</v>
      </c>
      <c r="E23" s="94"/>
      <c r="F23" s="91" t="s">
        <v>75</v>
      </c>
      <c r="U23" s="92"/>
      <c r="V23" s="92"/>
      <c r="W23" s="92"/>
      <c r="X23" s="92"/>
    </row>
    <row r="24" spans="1:24" ht="21.95" customHeight="1" thickBot="1">
      <c r="D24" s="114" t="s">
        <v>47</v>
      </c>
      <c r="E24" s="94"/>
      <c r="F24" s="91" t="s">
        <v>75</v>
      </c>
    </row>
    <row r="25" spans="1:24" ht="21.95" customHeight="1" thickBot="1">
      <c r="D25" s="114" t="s">
        <v>43</v>
      </c>
      <c r="E25" s="94"/>
      <c r="F25" s="91" t="s">
        <v>75</v>
      </c>
      <c r="J25" s="253" t="s">
        <v>70</v>
      </c>
      <c r="K25" s="253"/>
      <c r="L25" s="253"/>
      <c r="M25" s="253" t="s">
        <v>84</v>
      </c>
      <c r="N25" s="253"/>
      <c r="O25" s="88"/>
      <c r="P25" s="266"/>
      <c r="Q25" s="267"/>
      <c r="R25" s="93" t="s">
        <v>72</v>
      </c>
      <c r="S25" s="266"/>
      <c r="T25" s="267"/>
    </row>
    <row r="26" spans="1:24" ht="21.95" customHeight="1" thickBot="1">
      <c r="D26" s="114" t="s">
        <v>46</v>
      </c>
      <c r="E26" s="94"/>
      <c r="F26" s="91" t="s">
        <v>75</v>
      </c>
      <c r="J26" s="262" t="s">
        <v>83</v>
      </c>
      <c r="K26" s="262"/>
      <c r="L26" s="262"/>
      <c r="M26" s="253" t="s">
        <v>85</v>
      </c>
      <c r="N26" s="253"/>
      <c r="O26" s="88"/>
      <c r="P26" s="266"/>
      <c r="Q26" s="267"/>
      <c r="R26" s="93" t="s">
        <v>72</v>
      </c>
      <c r="S26" s="266"/>
      <c r="T26" s="267"/>
    </row>
    <row r="27" spans="1:24" ht="21.95" customHeight="1" thickBot="1">
      <c r="D27" s="174" t="s">
        <v>38</v>
      </c>
      <c r="F27" s="91" t="s">
        <v>77</v>
      </c>
    </row>
    <row r="28" spans="1:24" ht="24" thickBot="1">
      <c r="D28" s="174" t="s">
        <v>35</v>
      </c>
    </row>
    <row r="29" spans="1:24" ht="24" thickBot="1">
      <c r="D29" s="174" t="s">
        <v>111</v>
      </c>
    </row>
    <row r="30" spans="1:24" ht="24" thickBot="1">
      <c r="D30" s="174" t="s">
        <v>91</v>
      </c>
    </row>
    <row r="31" spans="1:24" ht="24" thickBot="1">
      <c r="D31" s="174" t="s">
        <v>91</v>
      </c>
    </row>
    <row r="32" spans="1:24" ht="24" thickBot="1">
      <c r="D32" s="174" t="s">
        <v>91</v>
      </c>
    </row>
  </sheetData>
  <sortState ref="B3:T16">
    <sortCondition descending="1" ref="O3:O16"/>
    <sortCondition descending="1" ref="P3:P16"/>
  </sortState>
  <mergeCells count="34">
    <mergeCell ref="J26:L26"/>
    <mergeCell ref="M26:N26"/>
    <mergeCell ref="P26:Q26"/>
    <mergeCell ref="S26:T26"/>
    <mergeCell ref="J25:L25"/>
    <mergeCell ref="M25:N25"/>
    <mergeCell ref="P25:Q25"/>
    <mergeCell ref="S25:T25"/>
    <mergeCell ref="M21:N21"/>
    <mergeCell ref="M22:N22"/>
    <mergeCell ref="P21:Q21"/>
    <mergeCell ref="S21:T21"/>
    <mergeCell ref="P22:Q22"/>
    <mergeCell ref="S22:T22"/>
    <mergeCell ref="V8:X9"/>
    <mergeCell ref="V11:X12"/>
    <mergeCell ref="A19:C19"/>
    <mergeCell ref="J19:L19"/>
    <mergeCell ref="M19:N19"/>
    <mergeCell ref="P19:Q19"/>
    <mergeCell ref="S19:T19"/>
    <mergeCell ref="V19:X20"/>
    <mergeCell ref="J20:L20"/>
    <mergeCell ref="M20:N20"/>
    <mergeCell ref="P20:Q20"/>
    <mergeCell ref="S20:T20"/>
    <mergeCell ref="V14:X14"/>
    <mergeCell ref="V16:X16"/>
    <mergeCell ref="V4:X6"/>
    <mergeCell ref="A1:B2"/>
    <mergeCell ref="C1:H1"/>
    <mergeCell ref="I1:N1"/>
    <mergeCell ref="O1:T1"/>
    <mergeCell ref="V2: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Spring 2022</vt:lpstr>
      <vt:lpstr>Summer 2022</vt:lpstr>
      <vt:lpstr>2022 Totals</vt:lpstr>
      <vt:lpstr>'Spring 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Coughlin</dc:creator>
  <cp:lastModifiedBy>Tom Coughlin</cp:lastModifiedBy>
  <cp:lastPrinted>2021-09-24T21:38:21Z</cp:lastPrinted>
  <dcterms:created xsi:type="dcterms:W3CDTF">2012-03-24T04:12:11Z</dcterms:created>
  <dcterms:modified xsi:type="dcterms:W3CDTF">2022-09-29T00:20:19Z</dcterms:modified>
</cp:coreProperties>
</file>