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220" windowHeight="7410" activeTab="2"/>
  </bookViews>
  <sheets>
    <sheet name="Spring 2023" sheetId="2" r:id="rId1"/>
    <sheet name="Summer 2023" sheetId="3" r:id="rId2"/>
    <sheet name="2023 Totals" sheetId="4" r:id="rId3"/>
  </sheets>
  <definedNames>
    <definedName name="_xlnm.Print_Area" localSheetId="0">'Spring 2023'!$B$1:$AJ$29</definedName>
  </definedNames>
  <calcPr calcId="125725"/>
</workbook>
</file>

<file path=xl/calcChain.xml><?xml version="1.0" encoding="utf-8"?>
<calcChain xmlns="http://schemas.openxmlformats.org/spreadsheetml/2006/main">
  <c r="O13" i="4"/>
  <c r="O6"/>
  <c r="O9"/>
  <c r="O16"/>
  <c r="O15"/>
  <c r="O14"/>
  <c r="O7"/>
  <c r="O12"/>
  <c r="O10"/>
  <c r="O8"/>
  <c r="O5"/>
  <c r="O11"/>
  <c r="O3"/>
  <c r="O4"/>
  <c r="D27"/>
  <c r="D22"/>
  <c r="D28"/>
  <c r="D30"/>
  <c r="D29"/>
  <c r="D31"/>
  <c r="D32"/>
  <c r="AD11" i="3"/>
  <c r="AH11"/>
  <c r="AG11"/>
  <c r="AF11"/>
  <c r="AE11"/>
  <c r="AH19"/>
  <c r="AG19"/>
  <c r="AF19"/>
  <c r="AE19"/>
  <c r="AD19"/>
  <c r="AH12"/>
  <c r="AG12"/>
  <c r="AF12"/>
  <c r="AE12"/>
  <c r="AD12"/>
  <c r="AH17"/>
  <c r="AG17"/>
  <c r="AF17"/>
  <c r="AE17"/>
  <c r="AD17"/>
  <c r="AH10"/>
  <c r="AG10"/>
  <c r="AF10"/>
  <c r="AE10"/>
  <c r="AD10"/>
  <c r="AH13"/>
  <c r="AG13"/>
  <c r="AF13"/>
  <c r="AE13"/>
  <c r="AD13"/>
  <c r="AH15"/>
  <c r="AG15"/>
  <c r="AF15"/>
  <c r="AE15"/>
  <c r="AD15"/>
  <c r="AH16"/>
  <c r="AG16"/>
  <c r="AF16"/>
  <c r="AE16"/>
  <c r="AD16"/>
  <c r="AH18"/>
  <c r="AG18"/>
  <c r="AF18"/>
  <c r="AE18"/>
  <c r="AD18"/>
  <c r="AH14"/>
  <c r="AG14"/>
  <c r="AF14"/>
  <c r="AE14"/>
  <c r="AD14"/>
  <c r="AH9"/>
  <c r="AG9"/>
  <c r="AF9"/>
  <c r="AE9"/>
  <c r="AD9"/>
  <c r="AH6"/>
  <c r="AG6"/>
  <c r="AF6"/>
  <c r="AE6"/>
  <c r="AD6"/>
  <c r="AH8"/>
  <c r="AG8"/>
  <c r="AF8"/>
  <c r="AE8"/>
  <c r="AD8"/>
  <c r="AH7"/>
  <c r="AG7"/>
  <c r="AF7"/>
  <c r="AE7"/>
  <c r="AD7"/>
  <c r="D23" i="4" l="1"/>
  <c r="J17"/>
  <c r="M17"/>
  <c r="AI12" i="3"/>
  <c r="AI7"/>
  <c r="AI6"/>
  <c r="AI19"/>
  <c r="AI18"/>
  <c r="AI10"/>
  <c r="AI15"/>
  <c r="AI9"/>
  <c r="AI8"/>
  <c r="AI11"/>
  <c r="AI13"/>
  <c r="AI17"/>
  <c r="AI14"/>
  <c r="AI16"/>
  <c r="AJ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G20"/>
  <c r="F20"/>
  <c r="E20"/>
  <c r="D20"/>
  <c r="AH20"/>
  <c r="AG20"/>
  <c r="AE20"/>
  <c r="AD20"/>
  <c r="AB20" i="2"/>
  <c r="AC20"/>
  <c r="AH13"/>
  <c r="AG13"/>
  <c r="AF13"/>
  <c r="AE13"/>
  <c r="AD13"/>
  <c r="AE18"/>
  <c r="AE10"/>
  <c r="AE19"/>
  <c r="AE16"/>
  <c r="AJ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H6"/>
  <c r="AG6"/>
  <c r="AF6"/>
  <c r="AE6"/>
  <c r="AD6"/>
  <c r="AH9"/>
  <c r="AG9"/>
  <c r="AF9"/>
  <c r="AE9"/>
  <c r="AD9"/>
  <c r="AH18"/>
  <c r="AG18"/>
  <c r="AF18"/>
  <c r="AD18"/>
  <c r="AH8"/>
  <c r="AG8"/>
  <c r="AF8"/>
  <c r="AE8"/>
  <c r="AD8"/>
  <c r="AH16"/>
  <c r="AG16"/>
  <c r="AF16"/>
  <c r="AD16"/>
  <c r="AH11"/>
  <c r="AG11"/>
  <c r="AF11"/>
  <c r="AE11"/>
  <c r="AD11"/>
  <c r="AH17"/>
  <c r="AG17"/>
  <c r="AF17"/>
  <c r="AE17"/>
  <c r="AD17"/>
  <c r="AH7"/>
  <c r="AG7"/>
  <c r="AF7"/>
  <c r="AE7"/>
  <c r="AD7"/>
  <c r="AH12"/>
  <c r="AG12"/>
  <c r="AF12"/>
  <c r="AE12"/>
  <c r="AD12"/>
  <c r="AH10"/>
  <c r="AG10"/>
  <c r="AF10"/>
  <c r="AD10"/>
  <c r="AH19"/>
  <c r="AG19"/>
  <c r="AF19"/>
  <c r="AD19"/>
  <c r="AH15"/>
  <c r="AG15"/>
  <c r="AF15"/>
  <c r="AE15"/>
  <c r="AD15"/>
  <c r="AH14"/>
  <c r="AG14"/>
  <c r="AF14"/>
  <c r="AE14"/>
  <c r="AD14"/>
  <c r="R11" i="4" l="1"/>
  <c r="P11"/>
  <c r="Q11"/>
  <c r="S11"/>
  <c r="Q6"/>
  <c r="S6"/>
  <c r="P6"/>
  <c r="R6"/>
  <c r="L17"/>
  <c r="I17"/>
  <c r="K17"/>
  <c r="Q7"/>
  <c r="R13"/>
  <c r="R8"/>
  <c r="P7"/>
  <c r="R7"/>
  <c r="Q13"/>
  <c r="Q8"/>
  <c r="S13"/>
  <c r="S8"/>
  <c r="P14"/>
  <c r="R14"/>
  <c r="Q10"/>
  <c r="S10"/>
  <c r="P3"/>
  <c r="P12"/>
  <c r="R3"/>
  <c r="R12"/>
  <c r="R4"/>
  <c r="R15"/>
  <c r="P4"/>
  <c r="P15"/>
  <c r="P5"/>
  <c r="R5"/>
  <c r="S7"/>
  <c r="Q14"/>
  <c r="S14"/>
  <c r="P10"/>
  <c r="R10"/>
  <c r="Q3"/>
  <c r="Q12"/>
  <c r="S3"/>
  <c r="S12"/>
  <c r="Q4"/>
  <c r="Q15"/>
  <c r="S4"/>
  <c r="S15"/>
  <c r="P13"/>
  <c r="P8"/>
  <c r="Q5"/>
  <c r="S5"/>
  <c r="P16"/>
  <c r="S16"/>
  <c r="Q16"/>
  <c r="R16"/>
  <c r="AE21" i="3"/>
  <c r="Q9" i="4"/>
  <c r="P9"/>
  <c r="R9"/>
  <c r="S9"/>
  <c r="AD21" i="3"/>
  <c r="AF20"/>
  <c r="AF21" s="1"/>
  <c r="AI13" i="2"/>
  <c r="AD21"/>
  <c r="AI15"/>
  <c r="AI14"/>
  <c r="AI19"/>
  <c r="AI12"/>
  <c r="AI17"/>
  <c r="AI16"/>
  <c r="AI18"/>
  <c r="AI9"/>
  <c r="AI6"/>
  <c r="AI11"/>
  <c r="AI7"/>
  <c r="AI10"/>
  <c r="AI8"/>
  <c r="AE21"/>
  <c r="AG20"/>
  <c r="AE20"/>
  <c r="AD20"/>
  <c r="AH20"/>
  <c r="AF20"/>
  <c r="T6" i="4" l="1"/>
  <c r="T16"/>
  <c r="T4"/>
  <c r="T13"/>
  <c r="T11"/>
  <c r="T12"/>
  <c r="T14"/>
  <c r="T15"/>
  <c r="T3"/>
  <c r="T8"/>
  <c r="T10"/>
  <c r="T5"/>
  <c r="O17"/>
  <c r="F17"/>
  <c r="S17"/>
  <c r="R17"/>
  <c r="D17"/>
  <c r="P17"/>
  <c r="C17"/>
  <c r="T7"/>
  <c r="E17"/>
  <c r="T9"/>
  <c r="G17"/>
  <c r="AF21" i="2"/>
  <c r="Q17" i="4" l="1"/>
</calcChain>
</file>

<file path=xl/sharedStrings.xml><?xml version="1.0" encoding="utf-8"?>
<sst xmlns="http://schemas.openxmlformats.org/spreadsheetml/2006/main" count="308" uniqueCount="121">
  <si>
    <t>New Jersey Senior Golf League</t>
  </si>
  <si>
    <t>WIN = 2 POINTS</t>
  </si>
  <si>
    <t>TIE = 1 POINT</t>
  </si>
  <si>
    <t>LOSS = 0 POINTS</t>
  </si>
  <si>
    <t>PLACE</t>
  </si>
  <si>
    <t>TEAM</t>
  </si>
  <si>
    <t>Team Match  #1</t>
  </si>
  <si>
    <t>Team Match  #2</t>
  </si>
  <si>
    <t>Team Match #3</t>
  </si>
  <si>
    <t>Team Match  #4</t>
  </si>
  <si>
    <t>Team Match #5</t>
  </si>
  <si>
    <t>Team Match #7</t>
  </si>
  <si>
    <t>Team Match #8</t>
  </si>
  <si>
    <t>Team Match #9</t>
  </si>
  <si>
    <t>Team Match #10</t>
  </si>
  <si>
    <t>Team Match #11</t>
  </si>
  <si>
    <t>Team Match #12</t>
  </si>
  <si>
    <t>Team Match #13</t>
  </si>
  <si>
    <t>Team      Win  Pts</t>
  </si>
  <si>
    <t>Individual Game Pts</t>
  </si>
  <si>
    <t>%</t>
  </si>
  <si>
    <t>Make-ups</t>
  </si>
  <si>
    <t>WB</t>
  </si>
  <si>
    <t>Tot</t>
  </si>
  <si>
    <t>ok</t>
  </si>
  <si>
    <t>Recap of Make-ups:</t>
  </si>
  <si>
    <t>Rescheduled</t>
  </si>
  <si>
    <t>Code</t>
  </si>
  <si>
    <t>Mtch</t>
  </si>
  <si>
    <t>Reason</t>
  </si>
  <si>
    <t>D</t>
  </si>
  <si>
    <t>MM</t>
  </si>
  <si>
    <t>DD</t>
  </si>
  <si>
    <t>Action</t>
  </si>
  <si>
    <t>MV</t>
  </si>
  <si>
    <t>AB</t>
  </si>
  <si>
    <t>GK</t>
  </si>
  <si>
    <t>QB</t>
  </si>
  <si>
    <t>TW</t>
  </si>
  <si>
    <t>SB</t>
  </si>
  <si>
    <t xml:space="preserve"> W / L / T</t>
  </si>
  <si>
    <t>PT</t>
  </si>
  <si>
    <t>G2</t>
  </si>
  <si>
    <t>G1</t>
  </si>
  <si>
    <t xml:space="preserve">TE </t>
  </si>
  <si>
    <t>Team Match #6</t>
  </si>
  <si>
    <t>PC</t>
  </si>
  <si>
    <t>CB</t>
  </si>
  <si>
    <t xml:space="preserve">SPRING COMPETITION </t>
  </si>
  <si>
    <t xml:space="preserve">Team </t>
  </si>
  <si>
    <t xml:space="preserve">SUMMER COMPETITION </t>
  </si>
  <si>
    <t>NJSGL</t>
  </si>
  <si>
    <t>SPRING SEASON</t>
  </si>
  <si>
    <t>SUMMER SEASON</t>
  </si>
  <si>
    <t>SEASON'S TOTAL</t>
  </si>
  <si>
    <t xml:space="preserve">    Team  Win  Pts.</t>
  </si>
  <si>
    <t xml:space="preserve">  Individual  Game Pts.</t>
  </si>
  <si>
    <t>Wins</t>
  </si>
  <si>
    <t>Loses</t>
  </si>
  <si>
    <t>Ties</t>
  </si>
  <si>
    <t>Percent</t>
  </si>
  <si>
    <t>PLAY-OFF SEEDINGS</t>
  </si>
  <si>
    <t>1ST SEED will go the the winner of the Spring or Summer Season, whoever has the best overall record.</t>
  </si>
  <si>
    <t>2ND SEED will go to the other Season winner or to the team with the next best overall record if same team wins both seasons.</t>
  </si>
  <si>
    <t>Tie breakers will follow league rules.</t>
  </si>
  <si>
    <t>SEED</t>
  </si>
  <si>
    <t>PLAYOFF PICTURE</t>
  </si>
  <si>
    <t>Won Spring Season</t>
  </si>
  <si>
    <t>PLAYOFF SEEDING</t>
  </si>
  <si>
    <t>3 HOSTS 6</t>
  </si>
  <si>
    <t>@</t>
  </si>
  <si>
    <t>Won Summer Season</t>
  </si>
  <si>
    <t>4 HOSTS 5</t>
  </si>
  <si>
    <t>Clinched Play-off spot</t>
  </si>
  <si>
    <t>VS.</t>
  </si>
  <si>
    <t>Eliminated from Play-offs</t>
  </si>
  <si>
    <t>b</t>
  </si>
  <si>
    <t>SM</t>
  </si>
  <si>
    <t>1 HOSTS 8</t>
  </si>
  <si>
    <t>2 HOSTS 7</t>
  </si>
  <si>
    <t>1/8 VS 4/5</t>
  </si>
  <si>
    <t>2/7 VS 3/6</t>
  </si>
  <si>
    <t>3RD thru 8TH SEEDS will be determined on best overall records.</t>
  </si>
  <si>
    <t>A</t>
  </si>
  <si>
    <t>course availabilty</t>
  </si>
  <si>
    <t>B</t>
  </si>
  <si>
    <t>course conditions</t>
  </si>
  <si>
    <t>W</t>
  </si>
  <si>
    <t>played</t>
  </si>
  <si>
    <t>Team Standings 2023</t>
  </si>
  <si>
    <t>Thr</t>
  </si>
  <si>
    <t xml:space="preserve">C </t>
  </si>
  <si>
    <t>rain</t>
  </si>
  <si>
    <t>funeral</t>
  </si>
  <si>
    <t>M</t>
  </si>
  <si>
    <t>E</t>
  </si>
  <si>
    <t>F</t>
  </si>
  <si>
    <t>G</t>
  </si>
  <si>
    <t>Schedule problem</t>
  </si>
  <si>
    <t>GI</t>
  </si>
  <si>
    <t>Team Match  #14</t>
  </si>
  <si>
    <t>Team Match  #15</t>
  </si>
  <si>
    <t>Team Match  #17</t>
  </si>
  <si>
    <t>Course Availability</t>
  </si>
  <si>
    <t>Team Match   #16</t>
  </si>
  <si>
    <t>Team Match   #18</t>
  </si>
  <si>
    <t>Team Match    #19</t>
  </si>
  <si>
    <t>Team Match   #20</t>
  </si>
  <si>
    <t>Team Match   #21</t>
  </si>
  <si>
    <t>Team Match   #22</t>
  </si>
  <si>
    <t>Team Match   #23</t>
  </si>
  <si>
    <t>Team Match   #24</t>
  </si>
  <si>
    <t>Team Match   #25</t>
  </si>
  <si>
    <t>Team Match   #26</t>
  </si>
  <si>
    <t>Fri</t>
  </si>
  <si>
    <t>FINAL</t>
  </si>
  <si>
    <t>Championship match is scheduled on Tuesday, October 24 @ Heron Glen</t>
  </si>
  <si>
    <t>Course Conditions</t>
  </si>
  <si>
    <t>Wed</t>
  </si>
  <si>
    <t>Oct. 17/19</t>
  </si>
  <si>
    <t xml:space="preserve">Oct. 10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</si>
</sst>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2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2"/>
      <name val="Arial"/>
      <family val="2"/>
    </font>
    <font>
      <i/>
      <sz val="14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Georgia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sz val="8"/>
      <color indexed="17"/>
      <name val="Arial Narrow"/>
      <family val="2"/>
    </font>
    <font>
      <sz val="10"/>
      <name val="Arial Narrow"/>
      <family val="2"/>
    </font>
    <font>
      <sz val="10"/>
      <color indexed="17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4"/>
      <color indexed="16"/>
      <name val="Arial Narrow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5" tint="-0.249977111117893"/>
      <name val="Arial Narrow"/>
      <family val="2"/>
    </font>
    <font>
      <b/>
      <sz val="14"/>
      <color theme="1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3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Border="1"/>
    <xf numFmtId="1" fontId="1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Border="1"/>
    <xf numFmtId="0" fontId="5" fillId="0" borderId="0" xfId="0" applyFont="1" applyBorder="1" applyAlignment="1"/>
    <xf numFmtId="1" fontId="4" fillId="0" borderId="0" xfId="0" applyNumberFormat="1" applyFont="1" applyBorder="1"/>
    <xf numFmtId="0" fontId="4" fillId="0" borderId="0" xfId="0" applyFont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1" fontId="8" fillId="0" borderId="0" xfId="0" applyNumberFormat="1" applyFont="1" applyBorder="1"/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textRotation="90" wrapText="1"/>
    </xf>
    <xf numFmtId="164" fontId="11" fillId="0" borderId="15" xfId="0" applyNumberFormat="1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textRotation="90"/>
    </xf>
    <xf numFmtId="0" fontId="20" fillId="0" borderId="0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6" xfId="0" applyFill="1" applyBorder="1"/>
    <xf numFmtId="0" fontId="17" fillId="0" borderId="31" xfId="0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165" fontId="22" fillId="0" borderId="18" xfId="0" applyNumberFormat="1" applyFont="1" applyBorder="1" applyAlignment="1">
      <alignment horizontal="center" vertical="center" wrapText="1"/>
    </xf>
    <xf numFmtId="165" fontId="22" fillId="0" borderId="37" xfId="0" applyNumberFormat="1" applyFont="1" applyBorder="1" applyAlignment="1">
      <alignment horizontal="center" vertical="center" wrapText="1"/>
    </xf>
    <xf numFmtId="165" fontId="22" fillId="0" borderId="19" xfId="0" applyNumberFormat="1" applyFont="1" applyBorder="1" applyAlignment="1">
      <alignment horizontal="center" vertical="center" wrapText="1"/>
    </xf>
    <xf numFmtId="165" fontId="22" fillId="0" borderId="38" xfId="0" applyNumberFormat="1" applyFont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1" fontId="23" fillId="0" borderId="29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3" fillId="0" borderId="35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13" fillId="0" borderId="9" xfId="0" applyFont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1" fontId="18" fillId="0" borderId="37" xfId="0" applyNumberFormat="1" applyFont="1" applyFill="1" applyBorder="1" applyAlignment="1">
      <alignment horizontal="center" vertical="center" wrapText="1"/>
    </xf>
    <xf numFmtId="164" fontId="24" fillId="0" borderId="3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4" fillId="0" borderId="38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164" fontId="24" fillId="0" borderId="18" xfId="0" applyNumberFormat="1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 vertical="center" wrapText="1"/>
    </xf>
    <xf numFmtId="1" fontId="18" fillId="0" borderId="38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" fontId="9" fillId="0" borderId="26" xfId="0" applyNumberFormat="1" applyFont="1" applyFill="1" applyBorder="1" applyAlignment="1">
      <alignment horizontal="center" shrinkToFit="1"/>
    </xf>
    <xf numFmtId="1" fontId="9" fillId="0" borderId="27" xfId="0" applyNumberFormat="1" applyFont="1" applyFill="1" applyBorder="1" applyAlignment="1">
      <alignment horizontal="center" shrinkToFit="1"/>
    </xf>
    <xf numFmtId="1" fontId="9" fillId="0" borderId="28" xfId="0" applyNumberFormat="1" applyFont="1" applyFill="1" applyBorder="1" applyAlignment="1">
      <alignment horizontal="center" shrinkToFit="1"/>
    </xf>
    <xf numFmtId="1" fontId="23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quotePrefix="1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6" fillId="3" borderId="5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24" fillId="0" borderId="5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3" fillId="0" borderId="46" xfId="0" applyNumberFormat="1" applyFont="1" applyFill="1" applyBorder="1" applyAlignment="1">
      <alignment horizontal="center" vertical="center" wrapText="1"/>
    </xf>
    <xf numFmtId="165" fontId="22" fillId="0" borderId="54" xfId="0" applyNumberFormat="1" applyFont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center" wrapText="1"/>
    </xf>
    <xf numFmtId="1" fontId="31" fillId="0" borderId="5" xfId="0" applyNumberFormat="1" applyFont="1" applyBorder="1" applyAlignment="1">
      <alignment horizontal="center" textRotation="90" wrapText="1"/>
    </xf>
    <xf numFmtId="164" fontId="31" fillId="0" borderId="5" xfId="0" applyNumberFormat="1" applyFont="1" applyBorder="1" applyAlignment="1">
      <alignment horizontal="center" vertical="center" textRotation="90" wrapText="1"/>
    </xf>
    <xf numFmtId="1" fontId="32" fillId="0" borderId="5" xfId="0" applyNumberFormat="1" applyFont="1" applyBorder="1" applyAlignment="1">
      <alignment horizontal="center" vertical="center" textRotation="90" wrapText="1"/>
    </xf>
    <xf numFmtId="165" fontId="22" fillId="0" borderId="33" xfId="0" applyNumberFormat="1" applyFont="1" applyBorder="1" applyAlignment="1">
      <alignment horizontal="center" vertical="center" wrapText="1"/>
    </xf>
    <xf numFmtId="1" fontId="18" fillId="0" borderId="31" xfId="0" applyNumberFormat="1" applyFont="1" applyFill="1" applyBorder="1" applyAlignment="1">
      <alignment horizontal="center" vertical="center" wrapText="1"/>
    </xf>
    <xf numFmtId="0" fontId="0" fillId="0" borderId="35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0" fillId="0" borderId="13" xfId="0" applyFill="1" applyBorder="1"/>
    <xf numFmtId="0" fontId="25" fillId="0" borderId="4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1" fillId="0" borderId="20" xfId="0" applyFont="1" applyBorder="1" applyAlignment="1">
      <alignment horizontal="center" vertical="center" textRotation="90" wrapText="1" readingOrder="2"/>
    </xf>
    <xf numFmtId="0" fontId="11" fillId="0" borderId="54" xfId="0" applyFont="1" applyBorder="1" applyAlignment="1">
      <alignment horizontal="center" vertical="center" textRotation="90" readingOrder="2"/>
    </xf>
    <xf numFmtId="0" fontId="37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3" borderId="5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0" xfId="0" quotePrefix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38" fillId="0" borderId="3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1" fontId="18" fillId="0" borderId="5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 readingOrder="2"/>
    </xf>
    <xf numFmtId="0" fontId="11" fillId="0" borderId="3" xfId="0" applyFont="1" applyBorder="1" applyAlignment="1">
      <alignment horizontal="center" vertical="center" textRotation="90" readingOrder="2"/>
    </xf>
    <xf numFmtId="1" fontId="31" fillId="0" borderId="56" xfId="0" applyNumberFormat="1" applyFont="1" applyBorder="1" applyAlignment="1">
      <alignment horizontal="center" textRotation="90" wrapText="1"/>
    </xf>
    <xf numFmtId="164" fontId="31" fillId="0" borderId="56" xfId="0" applyNumberFormat="1" applyFont="1" applyBorder="1" applyAlignment="1">
      <alignment horizontal="center" vertical="center" textRotation="90" wrapText="1"/>
    </xf>
    <xf numFmtId="1" fontId="32" fillId="0" borderId="56" xfId="0" applyNumberFormat="1" applyFont="1" applyBorder="1" applyAlignment="1">
      <alignment horizontal="center" vertical="center" textRotation="90" wrapText="1"/>
    </xf>
    <xf numFmtId="0" fontId="39" fillId="0" borderId="31" xfId="0" applyFont="1" applyBorder="1" applyAlignment="1">
      <alignment horizontal="center" vertical="center"/>
    </xf>
    <xf numFmtId="0" fontId="24" fillId="0" borderId="33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/>
    </xf>
    <xf numFmtId="0" fontId="38" fillId="0" borderId="5" xfId="0" quotePrefix="1" applyFont="1" applyBorder="1" applyAlignment="1">
      <alignment horizontal="center" vertical="center"/>
    </xf>
    <xf numFmtId="0" fontId="38" fillId="0" borderId="33" xfId="0" quotePrefix="1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 wrapText="1"/>
    </xf>
    <xf numFmtId="0" fontId="38" fillId="0" borderId="5" xfId="0" quotePrefix="1" applyFont="1" applyFill="1" applyBorder="1" applyAlignment="1">
      <alignment horizontal="center" vertical="center"/>
    </xf>
    <xf numFmtId="1" fontId="18" fillId="0" borderId="56" xfId="0" applyNumberFormat="1" applyFont="1" applyFill="1" applyBorder="1" applyAlignment="1">
      <alignment horizontal="center" vertical="center" wrapText="1"/>
    </xf>
    <xf numFmtId="164" fontId="24" fillId="0" borderId="56" xfId="0" applyNumberFormat="1" applyFont="1" applyBorder="1" applyAlignment="1">
      <alignment horizontal="center" vertical="center" wrapText="1"/>
    </xf>
    <xf numFmtId="1" fontId="23" fillId="0" borderId="56" xfId="0" applyNumberFormat="1" applyFont="1" applyBorder="1" applyAlignment="1">
      <alignment horizontal="center" vertical="center" wrapText="1"/>
    </xf>
    <xf numFmtId="165" fontId="22" fillId="0" borderId="56" xfId="0" applyNumberFormat="1" applyFont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40" fillId="5" borderId="18" xfId="0" applyNumberFormat="1" applyFont="1" applyFill="1" applyBorder="1" applyAlignment="1">
      <alignment horizontal="center" vertical="center"/>
    </xf>
    <xf numFmtId="0" fontId="40" fillId="5" borderId="19" xfId="0" applyNumberFormat="1" applyFont="1" applyFill="1" applyBorder="1" applyAlignment="1">
      <alignment horizontal="center" vertical="center"/>
    </xf>
    <xf numFmtId="0" fontId="41" fillId="4" borderId="19" xfId="0" applyNumberFormat="1" applyFont="1" applyFill="1" applyBorder="1" applyAlignment="1">
      <alignment horizontal="center" vertical="center" wrapText="1"/>
    </xf>
    <xf numFmtId="0" fontId="40" fillId="4" borderId="19" xfId="0" applyNumberFormat="1" applyFont="1" applyFill="1" applyBorder="1" applyAlignment="1">
      <alignment horizontal="center"/>
    </xf>
    <xf numFmtId="0" fontId="41" fillId="6" borderId="19" xfId="0" applyNumberFormat="1" applyFont="1" applyFill="1" applyBorder="1" applyAlignment="1">
      <alignment horizontal="center" vertical="center" wrapText="1"/>
    </xf>
    <xf numFmtId="0" fontId="41" fillId="6" borderId="61" xfId="0" applyNumberFormat="1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1" fontId="3" fillId="2" borderId="41" xfId="0" applyNumberFormat="1" applyFont="1" applyFill="1" applyBorder="1" applyAlignment="1">
      <alignment horizontal="center" shrinkToFit="1"/>
    </xf>
    <xf numFmtId="1" fontId="3" fillId="2" borderId="23" xfId="0" applyNumberFormat="1" applyFont="1" applyFill="1" applyBorder="1" applyAlignment="1">
      <alignment horizontal="center" shrinkToFit="1"/>
    </xf>
    <xf numFmtId="1" fontId="3" fillId="2" borderId="25" xfId="0" applyNumberFormat="1" applyFont="1" applyFill="1" applyBorder="1" applyAlignment="1">
      <alignment horizontal="center" shrinkToFit="1"/>
    </xf>
    <xf numFmtId="0" fontId="12" fillId="7" borderId="59" xfId="0" applyFont="1" applyFill="1" applyBorder="1" applyAlignment="1">
      <alignment horizontal="center" vertical="center" wrapText="1"/>
    </xf>
    <xf numFmtId="1" fontId="4" fillId="7" borderId="20" xfId="0" applyNumberFormat="1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/>
    <xf numFmtId="0" fontId="25" fillId="0" borderId="28" xfId="0" applyFont="1" applyFill="1" applyBorder="1"/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 shrinkToFit="1"/>
    </xf>
    <xf numFmtId="1" fontId="3" fillId="2" borderId="32" xfId="0" applyNumberFormat="1" applyFont="1" applyFill="1" applyBorder="1" applyAlignment="1">
      <alignment horizontal="center" shrinkToFit="1"/>
    </xf>
    <xf numFmtId="1" fontId="3" fillId="2" borderId="34" xfId="0" applyNumberFormat="1" applyFont="1" applyFill="1" applyBorder="1" applyAlignment="1">
      <alignment horizontal="center" shrinkToFit="1"/>
    </xf>
    <xf numFmtId="14" fontId="8" fillId="0" borderId="21" xfId="0" applyNumberFormat="1" applyFont="1" applyBorder="1" applyAlignment="1">
      <alignment horizontal="center"/>
    </xf>
    <xf numFmtId="1" fontId="3" fillId="0" borderId="33" xfId="0" applyNumberFormat="1" applyFont="1" applyFill="1" applyBorder="1" applyAlignment="1">
      <alignment horizontal="center" shrinkToFit="1"/>
    </xf>
    <xf numFmtId="1" fontId="3" fillId="0" borderId="32" xfId="0" applyNumberFormat="1" applyFont="1" applyFill="1" applyBorder="1" applyAlignment="1">
      <alignment horizontal="center" shrinkToFit="1"/>
    </xf>
    <xf numFmtId="1" fontId="3" fillId="0" borderId="34" xfId="0" applyNumberFormat="1" applyFont="1" applyFill="1" applyBorder="1" applyAlignment="1">
      <alignment horizontal="center" shrinkToFit="1"/>
    </xf>
    <xf numFmtId="164" fontId="6" fillId="0" borderId="0" xfId="0" applyNumberFormat="1" applyFont="1" applyBorder="1" applyAlignment="1">
      <alignment horizontal="center"/>
    </xf>
    <xf numFmtId="14" fontId="8" fillId="7" borderId="20" xfId="0" applyNumberFormat="1" applyFont="1" applyFill="1" applyBorder="1" applyAlignment="1">
      <alignment horizontal="center"/>
    </xf>
    <xf numFmtId="14" fontId="0" fillId="7" borderId="21" xfId="0" applyNumberFormat="1" applyFill="1" applyBorder="1" applyAlignment="1">
      <alignment horizontal="center"/>
    </xf>
    <xf numFmtId="14" fontId="0" fillId="7" borderId="22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vertical="center" wrapText="1"/>
    </xf>
    <xf numFmtId="1" fontId="14" fillId="0" borderId="21" xfId="0" applyNumberFormat="1" applyFont="1" applyBorder="1" applyAlignment="1">
      <alignment vertical="center" wrapText="1"/>
    </xf>
    <xf numFmtId="1" fontId="14" fillId="0" borderId="17" xfId="0" applyNumberFormat="1" applyFont="1" applyBorder="1" applyAlignment="1">
      <alignment vertical="center" wrapText="1"/>
    </xf>
    <xf numFmtId="14" fontId="8" fillId="8" borderId="20" xfId="0" applyNumberFormat="1" applyFont="1" applyFill="1" applyBorder="1" applyAlignment="1">
      <alignment horizontal="center"/>
    </xf>
    <xf numFmtId="14" fontId="0" fillId="8" borderId="21" xfId="0" applyNumberFormat="1" applyFill="1" applyBorder="1" applyAlignment="1">
      <alignment horizontal="center"/>
    </xf>
    <xf numFmtId="14" fontId="0" fillId="8" borderId="22" xfId="0" applyNumberFormat="1" applyFill="1" applyBorder="1" applyAlignment="1">
      <alignment horizontal="center"/>
    </xf>
    <xf numFmtId="1" fontId="4" fillId="8" borderId="20" xfId="0" applyNumberFormat="1" applyFont="1" applyFill="1" applyBorder="1" applyAlignment="1">
      <alignment horizontal="center" vertical="center"/>
    </xf>
    <xf numFmtId="1" fontId="4" fillId="8" borderId="21" xfId="0" applyNumberFormat="1" applyFont="1" applyFill="1" applyBorder="1" applyAlignment="1">
      <alignment horizontal="center" vertical="center"/>
    </xf>
    <xf numFmtId="1" fontId="4" fillId="8" borderId="22" xfId="0" applyNumberFormat="1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/>
    </xf>
    <xf numFmtId="0" fontId="30" fillId="8" borderId="5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29" fillId="5" borderId="20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4" borderId="22" xfId="0" applyFont="1" applyFill="1" applyBorder="1" applyAlignment="1">
      <alignment horizontal="center"/>
    </xf>
    <xf numFmtId="0" fontId="30" fillId="3" borderId="42" xfId="0" applyFont="1" applyFill="1" applyBorder="1" applyAlignment="1">
      <alignment horizontal="center" wrapText="1"/>
    </xf>
    <xf numFmtId="0" fontId="30" fillId="3" borderId="55" xfId="0" applyFont="1" applyFill="1" applyBorder="1" applyAlignment="1">
      <alignment horizontal="center" wrapText="1"/>
    </xf>
    <xf numFmtId="0" fontId="30" fillId="3" borderId="43" xfId="0" applyFont="1" applyFill="1" applyBorder="1" applyAlignment="1">
      <alignment horizontal="center" wrapText="1"/>
    </xf>
    <xf numFmtId="0" fontId="30" fillId="3" borderId="44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30" fillId="3" borderId="45" xfId="0" applyFont="1" applyFill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36" fillId="6" borderId="20" xfId="0" applyFont="1" applyFill="1" applyBorder="1" applyAlignment="1">
      <alignment horizontal="center"/>
    </xf>
    <xf numFmtId="0" fontId="36" fillId="6" borderId="22" xfId="0" applyFont="1" applyFill="1" applyBorder="1" applyAlignment="1">
      <alignment horizontal="center"/>
    </xf>
    <xf numFmtId="0" fontId="36" fillId="5" borderId="20" xfId="0" applyFont="1" applyFill="1" applyBorder="1" applyAlignment="1">
      <alignment horizontal="center" vertical="center"/>
    </xf>
    <xf numFmtId="0" fontId="36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66FF33"/>
      <color rgb="FFFFFF99"/>
      <color rgb="FFFFCC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8"/>
  <sheetViews>
    <sheetView topLeftCell="A3" zoomScaleNormal="100" workbookViewId="0">
      <selection activeCell="AN7" sqref="AN7"/>
    </sheetView>
  </sheetViews>
  <sheetFormatPr defaultRowHeight="15"/>
  <cols>
    <col min="1" max="1" width="0.7109375" customWidth="1"/>
    <col min="2" max="2" width="4" customWidth="1"/>
    <col min="3" max="3" width="6.7109375" customWidth="1"/>
    <col min="4" max="4" width="4.28515625" customWidth="1"/>
    <col min="5" max="5" width="6.7109375" customWidth="1"/>
    <col min="6" max="6" width="4.28515625" customWidth="1"/>
    <col min="7" max="7" width="6.7109375" customWidth="1"/>
    <col min="8" max="8" width="4.28515625" customWidth="1"/>
    <col min="9" max="9" width="6.7109375" customWidth="1"/>
    <col min="10" max="10" width="4.28515625" customWidth="1"/>
    <col min="11" max="11" width="6.7109375" customWidth="1"/>
    <col min="12" max="12" width="4.28515625" customWidth="1"/>
    <col min="13" max="13" width="6.7109375" customWidth="1"/>
    <col min="14" max="14" width="4.28515625" customWidth="1"/>
    <col min="15" max="15" width="6.7109375" customWidth="1"/>
    <col min="16" max="16" width="4.28515625" customWidth="1"/>
    <col min="17" max="17" width="6.7109375" customWidth="1"/>
    <col min="18" max="18" width="4.28515625" customWidth="1"/>
    <col min="19" max="19" width="6.7109375" customWidth="1"/>
    <col min="20" max="20" width="4.28515625" customWidth="1"/>
    <col min="21" max="21" width="6.7109375" customWidth="1"/>
    <col min="22" max="22" width="4.28515625" customWidth="1"/>
    <col min="23" max="23" width="6.7109375" customWidth="1"/>
    <col min="24" max="24" width="4.28515625" customWidth="1"/>
    <col min="25" max="25" width="6.7109375" customWidth="1"/>
    <col min="26" max="26" width="4.28515625" customWidth="1"/>
    <col min="27" max="27" width="6.7109375" customWidth="1"/>
    <col min="28" max="28" width="4.28515625" customWidth="1"/>
    <col min="29" max="29" width="6.7109375" customWidth="1"/>
    <col min="30" max="30" width="5.7109375" customWidth="1"/>
    <col min="31" max="31" width="8.28515625" customWidth="1"/>
    <col min="32" max="33" width="3.85546875" customWidth="1"/>
    <col min="34" max="34" width="3.140625" customWidth="1"/>
    <col min="35" max="35" width="5.7109375" customWidth="1"/>
    <col min="36" max="36" width="3.7109375" customWidth="1"/>
    <col min="37" max="37" width="3.42578125" customWidth="1"/>
    <col min="38" max="41" width="5.7109375" customWidth="1"/>
    <col min="42" max="42" width="7.140625" customWidth="1"/>
    <col min="43" max="46" width="5.7109375" customWidth="1"/>
    <col min="47" max="47" width="8.140625" customWidth="1"/>
    <col min="48" max="52" width="5.7109375" customWidth="1"/>
  </cols>
  <sheetData>
    <row r="1" spans="1:37" ht="24" thickBot="1">
      <c r="A1" s="1"/>
      <c r="B1" s="228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1"/>
      <c r="R1" s="2"/>
      <c r="S1" s="1"/>
      <c r="T1" s="2"/>
      <c r="U1" s="1"/>
      <c r="V1" s="3"/>
      <c r="W1" s="1"/>
      <c r="X1" s="2"/>
      <c r="Y1" s="1"/>
      <c r="Z1" s="2"/>
      <c r="AA1" s="1"/>
      <c r="AB1" s="2"/>
      <c r="AC1" s="1"/>
      <c r="AD1" s="4"/>
      <c r="AE1" s="225" t="s">
        <v>1</v>
      </c>
      <c r="AF1" s="226"/>
      <c r="AG1" s="226"/>
      <c r="AH1" s="226"/>
      <c r="AI1" s="226"/>
      <c r="AJ1" s="226"/>
      <c r="AK1" s="32"/>
    </row>
    <row r="2" spans="1:37" ht="22.9" customHeight="1" thickBot="1">
      <c r="A2" s="5"/>
      <c r="B2" s="199" t="s">
        <v>89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1"/>
      <c r="Q2" s="6"/>
      <c r="R2" s="7"/>
      <c r="S2" s="227"/>
      <c r="T2" s="227"/>
      <c r="U2" s="227"/>
      <c r="V2" s="227"/>
      <c r="W2" s="5"/>
      <c r="X2" s="7"/>
      <c r="Y2" s="5"/>
      <c r="Z2" s="7"/>
      <c r="AA2" s="5"/>
      <c r="AB2" s="7"/>
      <c r="AC2" s="5"/>
      <c r="AD2" s="8"/>
      <c r="AE2" s="225" t="s">
        <v>2</v>
      </c>
      <c r="AF2" s="226"/>
      <c r="AG2" s="226"/>
      <c r="AH2" s="226"/>
      <c r="AI2" s="226"/>
      <c r="AJ2" s="226"/>
      <c r="AK2" s="32"/>
    </row>
    <row r="3" spans="1:37" ht="21" customHeight="1" thickBot="1">
      <c r="A3" s="5"/>
      <c r="B3" s="221" t="s">
        <v>48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9"/>
      <c r="R3" s="222" t="s">
        <v>115</v>
      </c>
      <c r="S3" s="223"/>
      <c r="T3" s="223"/>
      <c r="U3" s="223"/>
      <c r="V3" s="223"/>
      <c r="W3" s="224"/>
      <c r="X3" s="7"/>
      <c r="Y3" s="5"/>
      <c r="Z3" s="7"/>
      <c r="AA3" s="5"/>
      <c r="AB3" s="7"/>
      <c r="AC3" s="5"/>
      <c r="AD3" s="8"/>
      <c r="AE3" s="225" t="s">
        <v>3</v>
      </c>
      <c r="AF3" s="226"/>
      <c r="AG3" s="226"/>
      <c r="AH3" s="226"/>
      <c r="AI3" s="226"/>
      <c r="AJ3" s="226"/>
      <c r="AK3" s="32"/>
    </row>
    <row r="4" spans="1:37" ht="12" customHeight="1" thickBot="1">
      <c r="A4" s="10"/>
      <c r="Q4" s="11"/>
      <c r="R4" s="217"/>
      <c r="S4" s="217"/>
      <c r="T4" s="217"/>
      <c r="U4" s="217"/>
      <c r="V4" s="217"/>
      <c r="W4" s="217"/>
      <c r="X4" s="12"/>
      <c r="Y4" s="10"/>
      <c r="Z4" s="12"/>
      <c r="AA4" s="10"/>
      <c r="AB4" s="12"/>
      <c r="AC4" s="10"/>
      <c r="AD4" s="11"/>
    </row>
    <row r="5" spans="1:37" ht="49.9" customHeight="1" thickBot="1">
      <c r="A5" s="55"/>
      <c r="B5" s="129" t="s">
        <v>4</v>
      </c>
      <c r="C5" s="130" t="s">
        <v>5</v>
      </c>
      <c r="D5" s="193" t="s">
        <v>6</v>
      </c>
      <c r="E5" s="194"/>
      <c r="F5" s="198" t="s">
        <v>7</v>
      </c>
      <c r="G5" s="194"/>
      <c r="H5" s="198" t="s">
        <v>8</v>
      </c>
      <c r="I5" s="194"/>
      <c r="J5" s="198" t="s">
        <v>9</v>
      </c>
      <c r="K5" s="194"/>
      <c r="L5" s="198" t="s">
        <v>10</v>
      </c>
      <c r="M5" s="194"/>
      <c r="N5" s="198" t="s">
        <v>45</v>
      </c>
      <c r="O5" s="194"/>
      <c r="P5" s="198" t="s">
        <v>11</v>
      </c>
      <c r="Q5" s="194"/>
      <c r="R5" s="198" t="s">
        <v>12</v>
      </c>
      <c r="S5" s="194"/>
      <c r="T5" s="198" t="s">
        <v>13</v>
      </c>
      <c r="U5" s="194"/>
      <c r="V5" s="198" t="s">
        <v>14</v>
      </c>
      <c r="W5" s="194"/>
      <c r="X5" s="198" t="s">
        <v>15</v>
      </c>
      <c r="Y5" s="194"/>
      <c r="Z5" s="198" t="s">
        <v>16</v>
      </c>
      <c r="AA5" s="194"/>
      <c r="AB5" s="198" t="s">
        <v>17</v>
      </c>
      <c r="AC5" s="194"/>
      <c r="AD5" s="16" t="s">
        <v>18</v>
      </c>
      <c r="AE5" s="17" t="s">
        <v>19</v>
      </c>
      <c r="AF5" s="231" t="s">
        <v>40</v>
      </c>
      <c r="AG5" s="232"/>
      <c r="AH5" s="233"/>
      <c r="AI5" s="18" t="s">
        <v>20</v>
      </c>
      <c r="AJ5" s="26" t="s">
        <v>21</v>
      </c>
      <c r="AK5" s="33"/>
    </row>
    <row r="6" spans="1:37" ht="24" customHeight="1">
      <c r="A6" s="56"/>
      <c r="B6" s="124">
        <v>1</v>
      </c>
      <c r="C6" s="192" t="s">
        <v>37</v>
      </c>
      <c r="D6" s="109">
        <v>2</v>
      </c>
      <c r="E6" s="136">
        <v>20</v>
      </c>
      <c r="F6" s="109">
        <v>0</v>
      </c>
      <c r="G6" s="135">
        <v>10</v>
      </c>
      <c r="H6" s="131">
        <v>2</v>
      </c>
      <c r="I6" s="132">
        <v>22.5</v>
      </c>
      <c r="J6" s="137">
        <v>0</v>
      </c>
      <c r="K6" s="132">
        <v>10</v>
      </c>
      <c r="L6" s="137">
        <v>2</v>
      </c>
      <c r="M6" s="132">
        <v>26</v>
      </c>
      <c r="N6" s="137">
        <v>2</v>
      </c>
      <c r="O6" s="132">
        <v>20</v>
      </c>
      <c r="P6" s="137">
        <v>2</v>
      </c>
      <c r="Q6" s="132">
        <v>16.5</v>
      </c>
      <c r="R6" s="137">
        <v>2</v>
      </c>
      <c r="S6" s="132">
        <v>16.5</v>
      </c>
      <c r="T6" s="137">
        <v>2</v>
      </c>
      <c r="U6" s="132">
        <v>16.5</v>
      </c>
      <c r="V6" s="144">
        <v>2</v>
      </c>
      <c r="W6" s="132">
        <v>18</v>
      </c>
      <c r="X6" s="137">
        <v>2</v>
      </c>
      <c r="Y6" s="132">
        <v>19.5</v>
      </c>
      <c r="Z6" s="137">
        <v>2</v>
      </c>
      <c r="AA6" s="132">
        <v>15.5</v>
      </c>
      <c r="AB6" s="137">
        <v>2</v>
      </c>
      <c r="AC6" s="133">
        <v>17</v>
      </c>
      <c r="AD6" s="71">
        <f t="shared" ref="AD6:AD19" si="0">SUM(D6,F6,H6,J6,L6,N6,P6,R6,T6,V6,X6,Z6,AB6)</f>
        <v>22</v>
      </c>
      <c r="AE6" s="72">
        <f t="shared" ref="AE6:AE19" si="1">SUM(E6,G6,I6,K6,M6,O6,Q6,S6,U6,W6,Y6,AA6,AC6)</f>
        <v>228</v>
      </c>
      <c r="AF6" s="93">
        <f t="shared" ref="AF6:AF19" si="2">SUM(IF(D6=2,1,0),IF(F6=2,1,0),IF(H6=2,1,0),IF(J6=2,1,0),IF(L6=2,1,0),IF(N6=2,1,0),IF(P6=2,1,0),IF(R6=2,1,0),IF(T6=2,1,0),IF(V6=2,1,0),IF(X6=2,1,0),IF(Z6=2,1,0),(IF(AB6=2,1,0)))</f>
        <v>11</v>
      </c>
      <c r="AG6" s="82">
        <f t="shared" ref="AG6:AG19" si="3">SUM(IF(ISBLANK(D6),0,IF(D6=0,1,0)),IF(ISBLANK(F6),0,IF(F6=0,1,0)),IF(ISBLANK(H6),0,IF(H6=0,1,0)),IF(ISBLANK(J6),0,IF(J6=0,1,0)),IF(ISBLANK(L6),0,IF(L6=0,1,0)),IF(ISBLANK(N6),0,IF(N6=0,1,0)),IF(ISBLANK(P6),0,IF(P6=0,1,0)),IF(ISBLANK(R6),0,IF(R6=0,1,0)),IF(ISBLANK(T6),0,IF(T6=0,1,0)),IF(ISBLANK(V6),0,IF(V6=0,1,0)),IF(ISBLANK(X6),0,IF(X6=0,1,0)),IF(ISBLANK(Z6),0,IF(Z6=0,1,0)),IF(ISBLANK(AB6),0,(IF(AB6=0,1,0))))</f>
        <v>2</v>
      </c>
      <c r="AH6" s="94">
        <f t="shared" ref="AH6:AH19" si="4">SUM(IF(D6=1,1,0),IF(F6=1,1,0),IF(H6=1,1,0),IF(J6=1,1,0),IF(L6=1,1,0),IF(N6=1,1,0),IF(P6=1,1,0),IF(R6=1,1,0),IF(T6=1,1,0),IF(V6=1,1,0),IF(X6=1,1,0),IF(Z6=1,1,0),(IF(AB6=1,1,0)))</f>
        <v>0</v>
      </c>
      <c r="AI6" s="44">
        <f t="shared" ref="AI6:AI19" si="5">(AF6+(AH6/2))/(AF6+AG6+AH6)</f>
        <v>0.84615384615384615</v>
      </c>
      <c r="AJ6" s="60">
        <v>0</v>
      </c>
    </row>
    <row r="7" spans="1:37" ht="24" customHeight="1">
      <c r="A7" s="56"/>
      <c r="B7" s="125">
        <v>2</v>
      </c>
      <c r="C7" s="53" t="s">
        <v>77</v>
      </c>
      <c r="D7" s="109">
        <v>0</v>
      </c>
      <c r="E7" s="135">
        <v>11</v>
      </c>
      <c r="F7" s="109">
        <v>2</v>
      </c>
      <c r="G7" s="135">
        <v>20</v>
      </c>
      <c r="H7" s="131">
        <v>2</v>
      </c>
      <c r="I7" s="132">
        <v>16.5</v>
      </c>
      <c r="J7" s="137">
        <v>2</v>
      </c>
      <c r="K7" s="132">
        <v>17</v>
      </c>
      <c r="L7" s="137">
        <v>1</v>
      </c>
      <c r="M7" s="132">
        <v>15</v>
      </c>
      <c r="N7" s="137">
        <v>2</v>
      </c>
      <c r="O7" s="132">
        <v>18</v>
      </c>
      <c r="P7" s="137">
        <v>2</v>
      </c>
      <c r="Q7" s="132">
        <v>18.5</v>
      </c>
      <c r="R7" s="137">
        <v>2</v>
      </c>
      <c r="S7" s="132">
        <v>20.5</v>
      </c>
      <c r="T7" s="137">
        <v>0</v>
      </c>
      <c r="U7" s="132">
        <v>14</v>
      </c>
      <c r="V7" s="144">
        <v>0</v>
      </c>
      <c r="W7" s="132">
        <v>10.5</v>
      </c>
      <c r="X7" s="137">
        <v>2</v>
      </c>
      <c r="Y7" s="132">
        <v>19.5</v>
      </c>
      <c r="Z7" s="137">
        <v>2</v>
      </c>
      <c r="AA7" s="132">
        <v>21</v>
      </c>
      <c r="AB7" s="137">
        <v>2</v>
      </c>
      <c r="AC7" s="133">
        <v>17.5</v>
      </c>
      <c r="AD7" s="73">
        <f t="shared" si="0"/>
        <v>19</v>
      </c>
      <c r="AE7" s="65">
        <f t="shared" si="1"/>
        <v>219</v>
      </c>
      <c r="AF7" s="138">
        <f t="shared" si="2"/>
        <v>9</v>
      </c>
      <c r="AG7" s="85">
        <f t="shared" si="3"/>
        <v>3</v>
      </c>
      <c r="AH7" s="139">
        <f t="shared" si="4"/>
        <v>1</v>
      </c>
      <c r="AI7" s="45">
        <f t="shared" si="5"/>
        <v>0.73076923076923073</v>
      </c>
      <c r="AJ7" s="39">
        <v>0</v>
      </c>
    </row>
    <row r="8" spans="1:37" ht="24" customHeight="1">
      <c r="A8" s="56"/>
      <c r="B8" s="125">
        <v>3</v>
      </c>
      <c r="C8" s="53" t="s">
        <v>35</v>
      </c>
      <c r="D8" s="109">
        <v>0</v>
      </c>
      <c r="E8" s="135">
        <v>12.5</v>
      </c>
      <c r="F8" s="109">
        <v>2</v>
      </c>
      <c r="G8" s="135">
        <v>16.5</v>
      </c>
      <c r="H8" s="131">
        <v>2</v>
      </c>
      <c r="I8" s="132">
        <v>20.5</v>
      </c>
      <c r="J8" s="144">
        <v>2</v>
      </c>
      <c r="K8" s="145">
        <v>20</v>
      </c>
      <c r="L8" s="144">
        <v>0</v>
      </c>
      <c r="M8" s="145">
        <v>5</v>
      </c>
      <c r="N8" s="137">
        <v>2</v>
      </c>
      <c r="O8" s="132">
        <v>20</v>
      </c>
      <c r="P8" s="137">
        <v>0</v>
      </c>
      <c r="Q8" s="132">
        <v>11.5</v>
      </c>
      <c r="R8" s="137">
        <v>2</v>
      </c>
      <c r="S8" s="132">
        <v>21.5</v>
      </c>
      <c r="T8" s="137">
        <v>0</v>
      </c>
      <c r="U8" s="132">
        <v>7.5</v>
      </c>
      <c r="V8" s="144">
        <v>2</v>
      </c>
      <c r="W8" s="132">
        <v>19.5</v>
      </c>
      <c r="X8" s="144">
        <v>2</v>
      </c>
      <c r="Y8" s="145">
        <v>15.5</v>
      </c>
      <c r="Z8" s="144">
        <v>2</v>
      </c>
      <c r="AA8" s="145">
        <v>21</v>
      </c>
      <c r="AB8" s="144">
        <v>2</v>
      </c>
      <c r="AC8" s="155">
        <v>21</v>
      </c>
      <c r="AD8" s="73">
        <f t="shared" si="0"/>
        <v>18</v>
      </c>
      <c r="AE8" s="65">
        <f t="shared" si="1"/>
        <v>212</v>
      </c>
      <c r="AF8" s="41">
        <f t="shared" si="2"/>
        <v>9</v>
      </c>
      <c r="AG8" s="30">
        <f t="shared" si="3"/>
        <v>4</v>
      </c>
      <c r="AH8" s="48">
        <f t="shared" si="4"/>
        <v>0</v>
      </c>
      <c r="AI8" s="46">
        <f t="shared" si="5"/>
        <v>0.69230769230769229</v>
      </c>
      <c r="AJ8" s="39">
        <v>0</v>
      </c>
    </row>
    <row r="9" spans="1:37" ht="24" customHeight="1">
      <c r="A9" s="56"/>
      <c r="B9" s="126">
        <v>4</v>
      </c>
      <c r="C9" s="53" t="s">
        <v>22</v>
      </c>
      <c r="D9" s="109">
        <v>2</v>
      </c>
      <c r="E9" s="135">
        <v>21</v>
      </c>
      <c r="F9" s="109">
        <v>2</v>
      </c>
      <c r="G9" s="135">
        <v>19</v>
      </c>
      <c r="H9" s="131">
        <v>0</v>
      </c>
      <c r="I9" s="132">
        <v>14.5</v>
      </c>
      <c r="J9" s="137">
        <v>2</v>
      </c>
      <c r="K9" s="132">
        <v>18.5</v>
      </c>
      <c r="L9" s="137">
        <v>2</v>
      </c>
      <c r="M9" s="132">
        <v>16</v>
      </c>
      <c r="N9" s="137">
        <v>0</v>
      </c>
      <c r="O9" s="132">
        <v>12</v>
      </c>
      <c r="P9" s="137">
        <v>2</v>
      </c>
      <c r="Q9" s="132">
        <v>21</v>
      </c>
      <c r="R9" s="137">
        <v>0</v>
      </c>
      <c r="S9" s="132">
        <v>8.5</v>
      </c>
      <c r="T9" s="137">
        <v>2</v>
      </c>
      <c r="U9" s="132">
        <v>21</v>
      </c>
      <c r="V9" s="144">
        <v>2</v>
      </c>
      <c r="W9" s="132">
        <v>15.5</v>
      </c>
      <c r="X9" s="137">
        <v>2</v>
      </c>
      <c r="Y9" s="132">
        <v>26</v>
      </c>
      <c r="Z9" s="137">
        <v>0</v>
      </c>
      <c r="AA9" s="132">
        <v>13</v>
      </c>
      <c r="AB9" s="137">
        <v>0</v>
      </c>
      <c r="AC9" s="133">
        <v>13</v>
      </c>
      <c r="AD9" s="63">
        <f t="shared" si="0"/>
        <v>16</v>
      </c>
      <c r="AE9" s="64">
        <f t="shared" si="1"/>
        <v>219</v>
      </c>
      <c r="AF9" s="42">
        <f t="shared" si="2"/>
        <v>8</v>
      </c>
      <c r="AG9" s="31">
        <f t="shared" si="3"/>
        <v>5</v>
      </c>
      <c r="AH9" s="49">
        <f t="shared" si="4"/>
        <v>0</v>
      </c>
      <c r="AI9" s="45">
        <f t="shared" si="5"/>
        <v>0.61538461538461542</v>
      </c>
      <c r="AJ9" s="43">
        <v>0</v>
      </c>
    </row>
    <row r="10" spans="1:37" ht="24" customHeight="1">
      <c r="A10" s="56"/>
      <c r="B10" s="125">
        <v>5</v>
      </c>
      <c r="C10" s="53" t="s">
        <v>47</v>
      </c>
      <c r="D10" s="109">
        <v>2</v>
      </c>
      <c r="E10" s="135">
        <v>19</v>
      </c>
      <c r="F10" s="109">
        <v>0</v>
      </c>
      <c r="G10" s="135">
        <v>10.5</v>
      </c>
      <c r="H10" s="131">
        <v>0</v>
      </c>
      <c r="I10" s="132">
        <v>9.5</v>
      </c>
      <c r="J10" s="137">
        <v>2</v>
      </c>
      <c r="K10" s="132">
        <v>16.5</v>
      </c>
      <c r="L10" s="137">
        <v>2</v>
      </c>
      <c r="M10" s="132">
        <v>23</v>
      </c>
      <c r="N10" s="137">
        <v>2</v>
      </c>
      <c r="O10" s="132">
        <v>17</v>
      </c>
      <c r="P10" s="137">
        <v>0</v>
      </c>
      <c r="Q10" s="132">
        <v>5.5</v>
      </c>
      <c r="R10" s="137">
        <v>0</v>
      </c>
      <c r="S10" s="132">
        <v>13.5</v>
      </c>
      <c r="T10" s="137">
        <v>2</v>
      </c>
      <c r="U10" s="132">
        <v>15.5</v>
      </c>
      <c r="V10" s="144">
        <v>2</v>
      </c>
      <c r="W10" s="132">
        <v>20.5</v>
      </c>
      <c r="X10" s="137">
        <v>2</v>
      </c>
      <c r="Y10" s="132">
        <v>17.5</v>
      </c>
      <c r="Z10" s="137">
        <v>2</v>
      </c>
      <c r="AA10" s="132">
        <v>17</v>
      </c>
      <c r="AB10" s="137">
        <v>0</v>
      </c>
      <c r="AC10" s="132">
        <v>14</v>
      </c>
      <c r="AD10" s="73">
        <f t="shared" si="0"/>
        <v>16</v>
      </c>
      <c r="AE10" s="65">
        <f t="shared" si="1"/>
        <v>199</v>
      </c>
      <c r="AF10" s="41">
        <f t="shared" si="2"/>
        <v>8</v>
      </c>
      <c r="AG10" s="30">
        <f t="shared" si="3"/>
        <v>5</v>
      </c>
      <c r="AH10" s="48">
        <f t="shared" si="4"/>
        <v>0</v>
      </c>
      <c r="AI10" s="45">
        <f t="shared" si="5"/>
        <v>0.61538461538461542</v>
      </c>
      <c r="AJ10" s="39">
        <v>0</v>
      </c>
    </row>
    <row r="11" spans="1:37" ht="24" customHeight="1">
      <c r="A11" s="56"/>
      <c r="B11" s="125">
        <v>6</v>
      </c>
      <c r="C11" s="53" t="s">
        <v>34</v>
      </c>
      <c r="D11" s="109">
        <v>2</v>
      </c>
      <c r="E11" s="135">
        <v>20</v>
      </c>
      <c r="F11" s="109">
        <v>2</v>
      </c>
      <c r="G11" s="135">
        <v>22.5</v>
      </c>
      <c r="H11" s="131">
        <v>2</v>
      </c>
      <c r="I11" s="132">
        <v>15.5</v>
      </c>
      <c r="J11" s="137">
        <v>0</v>
      </c>
      <c r="K11" s="132">
        <v>6.5</v>
      </c>
      <c r="L11" s="137">
        <v>1</v>
      </c>
      <c r="M11" s="132">
        <v>15</v>
      </c>
      <c r="N11" s="137">
        <v>0</v>
      </c>
      <c r="O11" s="132">
        <v>12.5</v>
      </c>
      <c r="P11" s="137">
        <v>2</v>
      </c>
      <c r="Q11" s="132">
        <v>18.5</v>
      </c>
      <c r="R11" s="137">
        <v>2</v>
      </c>
      <c r="S11" s="132">
        <v>19.5</v>
      </c>
      <c r="T11" s="137">
        <v>2</v>
      </c>
      <c r="U11" s="132">
        <v>16</v>
      </c>
      <c r="V11" s="144">
        <v>0</v>
      </c>
      <c r="W11" s="132">
        <v>10.5</v>
      </c>
      <c r="X11" s="144">
        <v>0</v>
      </c>
      <c r="Y11" s="145">
        <v>12.5</v>
      </c>
      <c r="Z11" s="137">
        <v>0</v>
      </c>
      <c r="AA11" s="132">
        <v>14.5</v>
      </c>
      <c r="AB11" s="95">
        <v>2</v>
      </c>
      <c r="AC11" s="135">
        <v>19</v>
      </c>
      <c r="AD11" s="73">
        <f t="shared" si="0"/>
        <v>15</v>
      </c>
      <c r="AE11" s="65">
        <f t="shared" si="1"/>
        <v>202.5</v>
      </c>
      <c r="AF11" s="41">
        <f t="shared" si="2"/>
        <v>7</v>
      </c>
      <c r="AG11" s="30">
        <f t="shared" si="3"/>
        <v>5</v>
      </c>
      <c r="AH11" s="48">
        <f t="shared" si="4"/>
        <v>1</v>
      </c>
      <c r="AI11" s="46">
        <f t="shared" si="5"/>
        <v>0.57692307692307687</v>
      </c>
      <c r="AJ11" s="39">
        <v>0</v>
      </c>
    </row>
    <row r="12" spans="1:37" ht="24" customHeight="1">
      <c r="A12" s="56"/>
      <c r="B12" s="126">
        <v>7</v>
      </c>
      <c r="C12" s="62" t="s">
        <v>43</v>
      </c>
      <c r="D12" s="109">
        <v>0</v>
      </c>
      <c r="E12" s="135">
        <v>11</v>
      </c>
      <c r="F12" s="109">
        <v>2</v>
      </c>
      <c r="G12" s="135">
        <v>19.5</v>
      </c>
      <c r="H12" s="131">
        <v>0</v>
      </c>
      <c r="I12" s="132">
        <v>7.5</v>
      </c>
      <c r="J12" s="137">
        <v>2</v>
      </c>
      <c r="K12" s="132">
        <v>16</v>
      </c>
      <c r="L12" s="137">
        <v>0</v>
      </c>
      <c r="M12" s="132">
        <v>5.5</v>
      </c>
      <c r="N12" s="137">
        <v>2</v>
      </c>
      <c r="O12" s="132">
        <v>17.5</v>
      </c>
      <c r="P12" s="137">
        <v>0</v>
      </c>
      <c r="Q12" s="132">
        <v>9</v>
      </c>
      <c r="R12" s="137">
        <v>2</v>
      </c>
      <c r="S12" s="132">
        <v>16</v>
      </c>
      <c r="T12" s="137">
        <v>2</v>
      </c>
      <c r="U12" s="132">
        <v>16</v>
      </c>
      <c r="V12" s="144">
        <v>2</v>
      </c>
      <c r="W12" s="132">
        <v>20</v>
      </c>
      <c r="X12" s="144">
        <v>0</v>
      </c>
      <c r="Y12" s="145">
        <v>14.5</v>
      </c>
      <c r="Z12" s="137">
        <v>2</v>
      </c>
      <c r="AA12" s="132">
        <v>15.5</v>
      </c>
      <c r="AB12" s="144">
        <v>0</v>
      </c>
      <c r="AC12" s="155">
        <v>14</v>
      </c>
      <c r="AD12" s="63">
        <f t="shared" si="0"/>
        <v>14</v>
      </c>
      <c r="AE12" s="64">
        <f t="shared" si="1"/>
        <v>182</v>
      </c>
      <c r="AF12" s="42">
        <f t="shared" si="2"/>
        <v>7</v>
      </c>
      <c r="AG12" s="31">
        <f t="shared" si="3"/>
        <v>6</v>
      </c>
      <c r="AH12" s="49">
        <f t="shared" si="4"/>
        <v>0</v>
      </c>
      <c r="AI12" s="45">
        <f t="shared" si="5"/>
        <v>0.53846153846153844</v>
      </c>
      <c r="AJ12" s="39">
        <v>0</v>
      </c>
    </row>
    <row r="13" spans="1:37" ht="24" customHeight="1">
      <c r="A13" s="56"/>
      <c r="B13" s="125">
        <v>8</v>
      </c>
      <c r="C13" s="53" t="s">
        <v>41</v>
      </c>
      <c r="D13" s="109">
        <v>2</v>
      </c>
      <c r="E13" s="135">
        <v>19</v>
      </c>
      <c r="F13" s="109">
        <v>0</v>
      </c>
      <c r="G13" s="135">
        <v>13.5</v>
      </c>
      <c r="H13" s="131">
        <v>2</v>
      </c>
      <c r="I13" s="132">
        <v>19.5</v>
      </c>
      <c r="J13" s="144">
        <v>1</v>
      </c>
      <c r="K13" s="145">
        <v>15</v>
      </c>
      <c r="L13" s="137">
        <v>2</v>
      </c>
      <c r="M13" s="132">
        <v>17.5</v>
      </c>
      <c r="N13" s="137">
        <v>0</v>
      </c>
      <c r="O13" s="132">
        <v>13</v>
      </c>
      <c r="P13" s="137">
        <v>0</v>
      </c>
      <c r="Q13" s="132">
        <v>13.5</v>
      </c>
      <c r="R13" s="137">
        <v>2</v>
      </c>
      <c r="S13" s="132">
        <v>20</v>
      </c>
      <c r="T13" s="137">
        <v>0</v>
      </c>
      <c r="U13" s="132">
        <v>12</v>
      </c>
      <c r="V13" s="144">
        <v>2</v>
      </c>
      <c r="W13" s="132">
        <v>19.5</v>
      </c>
      <c r="X13" s="144">
        <v>0</v>
      </c>
      <c r="Y13" s="145">
        <v>4</v>
      </c>
      <c r="Z13" s="137">
        <v>2</v>
      </c>
      <c r="AA13" s="132">
        <v>18</v>
      </c>
      <c r="AB13" s="168">
        <v>0</v>
      </c>
      <c r="AC13" s="132">
        <v>12.5</v>
      </c>
      <c r="AD13" s="73">
        <f t="shared" si="0"/>
        <v>13</v>
      </c>
      <c r="AE13" s="65">
        <f t="shared" si="1"/>
        <v>197</v>
      </c>
      <c r="AF13" s="41">
        <f t="shared" si="2"/>
        <v>6</v>
      </c>
      <c r="AG13" s="30">
        <f t="shared" si="3"/>
        <v>6</v>
      </c>
      <c r="AH13" s="48">
        <f t="shared" si="4"/>
        <v>1</v>
      </c>
      <c r="AI13" s="45">
        <f t="shared" si="5"/>
        <v>0.5</v>
      </c>
      <c r="AJ13" s="39">
        <v>0</v>
      </c>
    </row>
    <row r="14" spans="1:37" ht="24" customHeight="1">
      <c r="A14" s="56"/>
      <c r="B14" s="125">
        <v>9</v>
      </c>
      <c r="C14" s="53" t="s">
        <v>44</v>
      </c>
      <c r="D14" s="109">
        <v>2</v>
      </c>
      <c r="E14" s="135">
        <v>18</v>
      </c>
      <c r="F14" s="109">
        <v>0</v>
      </c>
      <c r="G14" s="135">
        <v>7.5</v>
      </c>
      <c r="H14" s="131">
        <v>2</v>
      </c>
      <c r="I14" s="132">
        <v>15.5</v>
      </c>
      <c r="J14" s="144">
        <v>0</v>
      </c>
      <c r="K14" s="145">
        <v>11.5</v>
      </c>
      <c r="L14" s="137">
        <v>0</v>
      </c>
      <c r="M14" s="132">
        <v>12.5</v>
      </c>
      <c r="N14" s="137">
        <v>2</v>
      </c>
      <c r="O14" s="132">
        <v>17.5</v>
      </c>
      <c r="P14" s="137">
        <v>2</v>
      </c>
      <c r="Q14" s="132">
        <v>24.5</v>
      </c>
      <c r="R14" s="137">
        <v>0</v>
      </c>
      <c r="S14" s="132">
        <v>9.5</v>
      </c>
      <c r="T14" s="137">
        <v>0</v>
      </c>
      <c r="U14" s="132">
        <v>13.5</v>
      </c>
      <c r="V14" s="144">
        <v>0</v>
      </c>
      <c r="W14" s="132">
        <v>10</v>
      </c>
      <c r="X14" s="144">
        <v>2</v>
      </c>
      <c r="Y14" s="145">
        <v>16</v>
      </c>
      <c r="Z14" s="144">
        <v>0</v>
      </c>
      <c r="AA14" s="145">
        <v>9</v>
      </c>
      <c r="AB14" s="137">
        <v>2</v>
      </c>
      <c r="AC14" s="132">
        <v>16</v>
      </c>
      <c r="AD14" s="73">
        <f t="shared" si="0"/>
        <v>12</v>
      </c>
      <c r="AE14" s="65">
        <f t="shared" si="1"/>
        <v>181</v>
      </c>
      <c r="AF14" s="41">
        <f t="shared" si="2"/>
        <v>6</v>
      </c>
      <c r="AG14" s="30">
        <f t="shared" si="3"/>
        <v>7</v>
      </c>
      <c r="AH14" s="48">
        <f t="shared" si="4"/>
        <v>0</v>
      </c>
      <c r="AI14" s="46">
        <f t="shared" si="5"/>
        <v>0.46153846153846156</v>
      </c>
      <c r="AJ14" s="39">
        <v>0</v>
      </c>
    </row>
    <row r="15" spans="1:37" ht="24" customHeight="1">
      <c r="A15" s="56"/>
      <c r="B15" s="126">
        <v>10</v>
      </c>
      <c r="C15" s="53" t="s">
        <v>42</v>
      </c>
      <c r="D15" s="109">
        <v>0</v>
      </c>
      <c r="E15" s="135">
        <v>9</v>
      </c>
      <c r="F15" s="109">
        <v>2</v>
      </c>
      <c r="G15" s="135">
        <v>17.5</v>
      </c>
      <c r="H15" s="131">
        <v>0</v>
      </c>
      <c r="I15" s="132">
        <v>13.5</v>
      </c>
      <c r="J15" s="144">
        <v>0</v>
      </c>
      <c r="K15" s="145">
        <v>14</v>
      </c>
      <c r="L15" s="144">
        <v>2</v>
      </c>
      <c r="M15" s="145">
        <v>25</v>
      </c>
      <c r="N15" s="137">
        <v>2</v>
      </c>
      <c r="O15" s="132">
        <v>18.5</v>
      </c>
      <c r="P15" s="137">
        <v>2</v>
      </c>
      <c r="Q15" s="132">
        <v>19</v>
      </c>
      <c r="R15" s="137">
        <v>0</v>
      </c>
      <c r="S15" s="132">
        <v>10</v>
      </c>
      <c r="T15" s="137">
        <v>0</v>
      </c>
      <c r="U15" s="132">
        <v>14.5</v>
      </c>
      <c r="V15" s="144">
        <v>0</v>
      </c>
      <c r="W15" s="132">
        <v>12</v>
      </c>
      <c r="X15" s="137">
        <v>0</v>
      </c>
      <c r="Y15" s="132">
        <v>14</v>
      </c>
      <c r="Z15" s="137">
        <v>2</v>
      </c>
      <c r="AA15" s="132">
        <v>18.5</v>
      </c>
      <c r="AB15" s="95">
        <v>0</v>
      </c>
      <c r="AC15" s="169">
        <v>11</v>
      </c>
      <c r="AD15" s="63">
        <f t="shared" si="0"/>
        <v>10</v>
      </c>
      <c r="AE15" s="64">
        <f t="shared" si="1"/>
        <v>196.5</v>
      </c>
      <c r="AF15" s="42">
        <f t="shared" si="2"/>
        <v>5</v>
      </c>
      <c r="AG15" s="31">
        <f t="shared" si="3"/>
        <v>8</v>
      </c>
      <c r="AH15" s="49">
        <f t="shared" si="4"/>
        <v>0</v>
      </c>
      <c r="AI15" s="45">
        <f t="shared" si="5"/>
        <v>0.38461538461538464</v>
      </c>
      <c r="AJ15" s="39">
        <v>0</v>
      </c>
    </row>
    <row r="16" spans="1:37" ht="24" customHeight="1">
      <c r="A16" s="56"/>
      <c r="B16" s="125">
        <v>11</v>
      </c>
      <c r="C16" s="53" t="s">
        <v>36</v>
      </c>
      <c r="D16" s="109">
        <v>0</v>
      </c>
      <c r="E16" s="135">
        <v>10</v>
      </c>
      <c r="F16" s="109">
        <v>0</v>
      </c>
      <c r="G16" s="135">
        <v>11</v>
      </c>
      <c r="H16" s="131">
        <v>2</v>
      </c>
      <c r="I16" s="136">
        <v>20</v>
      </c>
      <c r="J16" s="144">
        <v>0</v>
      </c>
      <c r="K16" s="145">
        <v>13</v>
      </c>
      <c r="L16" s="137">
        <v>2</v>
      </c>
      <c r="M16" s="132">
        <v>24.5</v>
      </c>
      <c r="N16" s="137">
        <v>0</v>
      </c>
      <c r="O16" s="132">
        <v>10</v>
      </c>
      <c r="P16" s="137">
        <v>2</v>
      </c>
      <c r="Q16" s="132">
        <v>19.5</v>
      </c>
      <c r="R16" s="137">
        <v>2</v>
      </c>
      <c r="S16" s="132">
        <v>21</v>
      </c>
      <c r="T16" s="137">
        <v>2</v>
      </c>
      <c r="U16" s="132">
        <v>18</v>
      </c>
      <c r="V16" s="144">
        <v>0</v>
      </c>
      <c r="W16" s="132">
        <v>9.5</v>
      </c>
      <c r="X16" s="137">
        <v>0</v>
      </c>
      <c r="Y16" s="132">
        <v>10.5</v>
      </c>
      <c r="Z16" s="137">
        <v>0</v>
      </c>
      <c r="AA16" s="132">
        <v>11.5</v>
      </c>
      <c r="AB16" s="168">
        <v>0</v>
      </c>
      <c r="AC16" s="132">
        <v>14</v>
      </c>
      <c r="AD16" s="73">
        <f t="shared" si="0"/>
        <v>10</v>
      </c>
      <c r="AE16" s="65">
        <f t="shared" si="1"/>
        <v>192.5</v>
      </c>
      <c r="AF16" s="41">
        <f t="shared" si="2"/>
        <v>5</v>
      </c>
      <c r="AG16" s="30">
        <f t="shared" si="3"/>
        <v>8</v>
      </c>
      <c r="AH16" s="48">
        <f t="shared" si="4"/>
        <v>0</v>
      </c>
      <c r="AI16" s="45">
        <f t="shared" si="5"/>
        <v>0.38461538461538464</v>
      </c>
      <c r="AJ16" s="39">
        <v>0</v>
      </c>
    </row>
    <row r="17" spans="1:37" ht="24" customHeight="1">
      <c r="A17" s="56"/>
      <c r="B17" s="125">
        <v>12</v>
      </c>
      <c r="C17" s="53" t="s">
        <v>39</v>
      </c>
      <c r="D17" s="109">
        <v>2</v>
      </c>
      <c r="E17" s="135">
        <v>17.5</v>
      </c>
      <c r="F17" s="109">
        <v>2</v>
      </c>
      <c r="G17" s="135">
        <v>26</v>
      </c>
      <c r="H17" s="131">
        <v>0</v>
      </c>
      <c r="I17" s="132">
        <v>14.5</v>
      </c>
      <c r="J17" s="144">
        <v>1</v>
      </c>
      <c r="K17" s="145">
        <v>15</v>
      </c>
      <c r="L17" s="137">
        <v>0</v>
      </c>
      <c r="M17" s="132">
        <v>7</v>
      </c>
      <c r="N17" s="137">
        <v>0</v>
      </c>
      <c r="O17" s="132">
        <v>10</v>
      </c>
      <c r="P17" s="137">
        <v>0</v>
      </c>
      <c r="Q17" s="132">
        <v>11</v>
      </c>
      <c r="R17" s="137">
        <v>0</v>
      </c>
      <c r="S17" s="132">
        <v>9</v>
      </c>
      <c r="T17" s="137">
        <v>0</v>
      </c>
      <c r="U17" s="132">
        <v>14</v>
      </c>
      <c r="V17" s="137">
        <v>0</v>
      </c>
      <c r="W17" s="132">
        <v>14.5</v>
      </c>
      <c r="X17" s="137">
        <v>2</v>
      </c>
      <c r="Y17" s="132">
        <v>17.5</v>
      </c>
      <c r="Z17" s="137">
        <v>0</v>
      </c>
      <c r="AA17" s="132">
        <v>9</v>
      </c>
      <c r="AB17" s="144">
        <v>2</v>
      </c>
      <c r="AC17" s="155">
        <v>16</v>
      </c>
      <c r="AD17" s="73">
        <f t="shared" si="0"/>
        <v>9</v>
      </c>
      <c r="AE17" s="65">
        <f t="shared" si="1"/>
        <v>181</v>
      </c>
      <c r="AF17" s="41">
        <f t="shared" si="2"/>
        <v>4</v>
      </c>
      <c r="AG17" s="30">
        <f t="shared" si="3"/>
        <v>8</v>
      </c>
      <c r="AH17" s="48">
        <f t="shared" si="4"/>
        <v>1</v>
      </c>
      <c r="AI17" s="45">
        <f t="shared" si="5"/>
        <v>0.34615384615384615</v>
      </c>
      <c r="AJ17" s="39">
        <v>0</v>
      </c>
    </row>
    <row r="18" spans="1:37" ht="24" customHeight="1">
      <c r="A18" s="56"/>
      <c r="B18" s="125">
        <v>13</v>
      </c>
      <c r="C18" s="53" t="s">
        <v>46</v>
      </c>
      <c r="D18" s="109">
        <v>0</v>
      </c>
      <c r="E18" s="136">
        <v>0</v>
      </c>
      <c r="F18" s="109">
        <v>0</v>
      </c>
      <c r="G18" s="135">
        <v>12.5</v>
      </c>
      <c r="H18" s="95">
        <v>0</v>
      </c>
      <c r="I18" s="136">
        <v>0</v>
      </c>
      <c r="J18" s="144">
        <v>2</v>
      </c>
      <c r="K18" s="145">
        <v>23.5</v>
      </c>
      <c r="L18" s="137">
        <v>0</v>
      </c>
      <c r="M18" s="132">
        <v>14</v>
      </c>
      <c r="N18" s="137">
        <v>0</v>
      </c>
      <c r="O18" s="132">
        <v>12.5</v>
      </c>
      <c r="P18" s="137">
        <v>0</v>
      </c>
      <c r="Q18" s="132">
        <v>11.5</v>
      </c>
      <c r="R18" s="137">
        <v>0</v>
      </c>
      <c r="S18" s="132">
        <v>14</v>
      </c>
      <c r="T18" s="137">
        <v>2</v>
      </c>
      <c r="U18" s="132">
        <v>22.5</v>
      </c>
      <c r="V18" s="137">
        <v>2</v>
      </c>
      <c r="W18" s="132">
        <v>19.5</v>
      </c>
      <c r="X18" s="137">
        <v>0</v>
      </c>
      <c r="Y18" s="132">
        <v>12.5</v>
      </c>
      <c r="Z18" s="137">
        <v>0</v>
      </c>
      <c r="AA18" s="132">
        <v>12</v>
      </c>
      <c r="AB18" s="137">
        <v>2</v>
      </c>
      <c r="AC18" s="132">
        <v>16</v>
      </c>
      <c r="AD18" s="73">
        <f t="shared" si="0"/>
        <v>8</v>
      </c>
      <c r="AE18" s="65">
        <f t="shared" si="1"/>
        <v>170.5</v>
      </c>
      <c r="AF18" s="41">
        <f t="shared" si="2"/>
        <v>4</v>
      </c>
      <c r="AG18" s="30">
        <f t="shared" si="3"/>
        <v>9</v>
      </c>
      <c r="AH18" s="48">
        <f t="shared" si="4"/>
        <v>0</v>
      </c>
      <c r="AI18" s="46">
        <f t="shared" si="5"/>
        <v>0.30769230769230771</v>
      </c>
      <c r="AJ18" s="39">
        <v>0</v>
      </c>
    </row>
    <row r="19" spans="1:37" ht="24" customHeight="1" thickBot="1">
      <c r="A19" s="56"/>
      <c r="B19" s="127">
        <v>14</v>
      </c>
      <c r="C19" s="54" t="s">
        <v>38</v>
      </c>
      <c r="D19" s="109">
        <v>0</v>
      </c>
      <c r="E19" s="135">
        <v>12</v>
      </c>
      <c r="F19" s="109">
        <v>0</v>
      </c>
      <c r="G19" s="135">
        <v>4</v>
      </c>
      <c r="H19" s="134">
        <v>0</v>
      </c>
      <c r="I19" s="132">
        <v>10.5</v>
      </c>
      <c r="J19" s="137">
        <v>0</v>
      </c>
      <c r="K19" s="132">
        <v>13.5</v>
      </c>
      <c r="L19" s="137">
        <v>0</v>
      </c>
      <c r="M19" s="132">
        <v>4</v>
      </c>
      <c r="N19" s="137">
        <v>0</v>
      </c>
      <c r="O19" s="132">
        <v>11.5</v>
      </c>
      <c r="P19" s="137">
        <v>0</v>
      </c>
      <c r="Q19" s="132">
        <v>10.5</v>
      </c>
      <c r="R19" s="137">
        <v>0</v>
      </c>
      <c r="S19" s="132">
        <v>10.5</v>
      </c>
      <c r="T19" s="137">
        <v>0</v>
      </c>
      <c r="U19" s="132">
        <v>9</v>
      </c>
      <c r="V19" s="137">
        <v>0</v>
      </c>
      <c r="W19" s="132">
        <v>10.5</v>
      </c>
      <c r="X19" s="137">
        <v>0</v>
      </c>
      <c r="Y19" s="132">
        <v>10.5</v>
      </c>
      <c r="Z19" s="137">
        <v>0</v>
      </c>
      <c r="AA19" s="132">
        <v>14.5</v>
      </c>
      <c r="AB19" s="144">
        <v>0</v>
      </c>
      <c r="AC19" s="145">
        <v>9</v>
      </c>
      <c r="AD19" s="74">
        <f t="shared" si="0"/>
        <v>0</v>
      </c>
      <c r="AE19" s="66">
        <f t="shared" si="1"/>
        <v>130</v>
      </c>
      <c r="AF19" s="50">
        <f t="shared" si="2"/>
        <v>0</v>
      </c>
      <c r="AG19" s="51">
        <f t="shared" si="3"/>
        <v>13</v>
      </c>
      <c r="AH19" s="52">
        <f t="shared" si="4"/>
        <v>0</v>
      </c>
      <c r="AI19" s="47">
        <f t="shared" si="5"/>
        <v>0</v>
      </c>
      <c r="AJ19" s="61">
        <v>0</v>
      </c>
    </row>
    <row r="20" spans="1:37" ht="18" customHeight="1">
      <c r="A20" s="56"/>
      <c r="B20" s="58"/>
      <c r="C20" s="27" t="s">
        <v>23</v>
      </c>
      <c r="D20" s="19">
        <f t="shared" ref="D20:AH20" si="6">SUM(D6:D19)</f>
        <v>14</v>
      </c>
      <c r="E20" s="19">
        <f t="shared" si="6"/>
        <v>200</v>
      </c>
      <c r="F20" s="19">
        <f t="shared" si="6"/>
        <v>14</v>
      </c>
      <c r="G20" s="19">
        <f t="shared" si="6"/>
        <v>210</v>
      </c>
      <c r="H20" s="19">
        <f t="shared" si="6"/>
        <v>14</v>
      </c>
      <c r="I20" s="19">
        <f t="shared" si="6"/>
        <v>200</v>
      </c>
      <c r="J20" s="19">
        <f t="shared" si="6"/>
        <v>14</v>
      </c>
      <c r="K20" s="19">
        <f t="shared" si="6"/>
        <v>210</v>
      </c>
      <c r="L20" s="19">
        <f t="shared" si="6"/>
        <v>14</v>
      </c>
      <c r="M20" s="19">
        <f t="shared" si="6"/>
        <v>210</v>
      </c>
      <c r="N20" s="19">
        <f t="shared" si="6"/>
        <v>14</v>
      </c>
      <c r="O20" s="19">
        <f t="shared" si="6"/>
        <v>210</v>
      </c>
      <c r="P20" s="19">
        <f t="shared" si="6"/>
        <v>14</v>
      </c>
      <c r="Q20" s="19">
        <f t="shared" si="6"/>
        <v>210</v>
      </c>
      <c r="R20" s="19">
        <f t="shared" si="6"/>
        <v>14</v>
      </c>
      <c r="S20" s="19">
        <f t="shared" si="6"/>
        <v>210</v>
      </c>
      <c r="T20" s="19">
        <f t="shared" si="6"/>
        <v>14</v>
      </c>
      <c r="U20" s="19">
        <f t="shared" si="6"/>
        <v>210</v>
      </c>
      <c r="V20" s="19">
        <f t="shared" si="6"/>
        <v>14</v>
      </c>
      <c r="W20" s="19">
        <f t="shared" si="6"/>
        <v>210</v>
      </c>
      <c r="X20" s="19">
        <f t="shared" si="6"/>
        <v>14</v>
      </c>
      <c r="Y20" s="19">
        <f t="shared" si="6"/>
        <v>210</v>
      </c>
      <c r="Z20" s="19">
        <f t="shared" si="6"/>
        <v>14</v>
      </c>
      <c r="AA20" s="19">
        <f t="shared" si="6"/>
        <v>210</v>
      </c>
      <c r="AB20" s="19">
        <f t="shared" si="6"/>
        <v>14</v>
      </c>
      <c r="AC20" s="19">
        <f t="shared" si="6"/>
        <v>210</v>
      </c>
      <c r="AD20" s="19">
        <f t="shared" si="6"/>
        <v>182</v>
      </c>
      <c r="AE20" s="40">
        <f t="shared" si="6"/>
        <v>2710</v>
      </c>
      <c r="AF20" s="28">
        <f t="shared" si="6"/>
        <v>89</v>
      </c>
      <c r="AG20" s="28">
        <f t="shared" si="6"/>
        <v>89</v>
      </c>
      <c r="AH20" s="29">
        <f t="shared" si="6"/>
        <v>4</v>
      </c>
      <c r="AI20" s="13"/>
      <c r="AJ20" s="59">
        <f>SUM(AJ6:AJ19)/2</f>
        <v>0</v>
      </c>
      <c r="AK20" s="34"/>
    </row>
    <row r="21" spans="1:37" ht="12" customHeight="1" thickBot="1">
      <c r="A21" s="56"/>
      <c r="AD21" s="15">
        <f>SUM(D20,F20,H20,J20,L20,N20,P20,R20,T20,V20,X20,Z20,AB20)</f>
        <v>182</v>
      </c>
      <c r="AE21" s="15">
        <f>SUM(E20,G20,I20,K20,M20,O20,Q20,S20,U20,W20,Y20,AA20,AC20)</f>
        <v>2710</v>
      </c>
      <c r="AF21" s="230">
        <f>SUM(AF20,AG20,AH20)</f>
        <v>182</v>
      </c>
      <c r="AG21" s="230"/>
      <c r="AH21" s="230"/>
      <c r="AI21" s="14"/>
      <c r="AJ21" s="14" t="s">
        <v>24</v>
      </c>
      <c r="AK21" s="34"/>
    </row>
    <row r="22" spans="1:37">
      <c r="A22" s="57"/>
      <c r="B22" s="208" t="s">
        <v>25</v>
      </c>
      <c r="C22" s="209"/>
      <c r="D22" s="209"/>
      <c r="E22" s="209"/>
      <c r="F22" s="209"/>
      <c r="G22" s="209"/>
      <c r="H22" s="209"/>
      <c r="I22" s="210"/>
      <c r="J22" s="211" t="s">
        <v>26</v>
      </c>
      <c r="K22" s="212"/>
      <c r="L22" s="212"/>
      <c r="M22" s="213"/>
      <c r="N22" s="208" t="s">
        <v>25</v>
      </c>
      <c r="O22" s="209"/>
      <c r="P22" s="209"/>
      <c r="Q22" s="209"/>
      <c r="R22" s="209"/>
      <c r="S22" s="209"/>
      <c r="T22" s="209"/>
      <c r="U22" s="210"/>
      <c r="V22" s="211" t="s">
        <v>26</v>
      </c>
      <c r="W22" s="212"/>
      <c r="X22" s="212"/>
      <c r="Y22" s="213"/>
    </row>
    <row r="23" spans="1:37" ht="15.75" thickBot="1">
      <c r="B23" s="20" t="s">
        <v>27</v>
      </c>
      <c r="C23" s="75" t="s">
        <v>49</v>
      </c>
      <c r="D23" s="76"/>
      <c r="E23" s="75" t="s">
        <v>49</v>
      </c>
      <c r="F23" s="21" t="s">
        <v>28</v>
      </c>
      <c r="G23" s="77" t="s">
        <v>29</v>
      </c>
      <c r="H23" s="78"/>
      <c r="I23" s="79"/>
      <c r="J23" s="22" t="s">
        <v>30</v>
      </c>
      <c r="K23" s="23" t="s">
        <v>31</v>
      </c>
      <c r="L23" s="24" t="s">
        <v>32</v>
      </c>
      <c r="M23" s="25" t="s">
        <v>33</v>
      </c>
      <c r="N23" s="20" t="s">
        <v>27</v>
      </c>
      <c r="O23" s="75" t="s">
        <v>49</v>
      </c>
      <c r="P23" s="76"/>
      <c r="Q23" s="75" t="s">
        <v>49</v>
      </c>
      <c r="R23" s="21" t="s">
        <v>28</v>
      </c>
      <c r="S23" s="77" t="s">
        <v>29</v>
      </c>
      <c r="T23" s="78"/>
      <c r="U23" s="79"/>
      <c r="V23" s="22" t="s">
        <v>30</v>
      </c>
      <c r="W23" s="23" t="s">
        <v>31</v>
      </c>
      <c r="X23" s="24" t="s">
        <v>32</v>
      </c>
      <c r="Y23" s="25" t="s">
        <v>33</v>
      </c>
    </row>
    <row r="24" spans="1:37">
      <c r="B24" s="149" t="s">
        <v>83</v>
      </c>
      <c r="C24" s="150" t="s">
        <v>41</v>
      </c>
      <c r="D24" s="151" t="s">
        <v>70</v>
      </c>
      <c r="E24" s="150" t="s">
        <v>39</v>
      </c>
      <c r="F24" s="152">
        <v>4</v>
      </c>
      <c r="G24" s="195" t="s">
        <v>84</v>
      </c>
      <c r="H24" s="196"/>
      <c r="I24" s="197"/>
      <c r="J24" s="153" t="s">
        <v>90</v>
      </c>
      <c r="K24" s="154">
        <v>6</v>
      </c>
      <c r="L24" s="154">
        <v>29</v>
      </c>
      <c r="M24" s="143" t="s">
        <v>88</v>
      </c>
      <c r="N24" s="149" t="s">
        <v>96</v>
      </c>
      <c r="O24" s="150" t="s">
        <v>38</v>
      </c>
      <c r="P24" s="148" t="s">
        <v>70</v>
      </c>
      <c r="Q24" s="150" t="s">
        <v>35</v>
      </c>
      <c r="R24" s="152">
        <v>13</v>
      </c>
      <c r="S24" s="214" t="s">
        <v>86</v>
      </c>
      <c r="T24" s="215"/>
      <c r="U24" s="216"/>
      <c r="V24" s="149" t="s">
        <v>96</v>
      </c>
      <c r="W24" s="150">
        <v>7</v>
      </c>
      <c r="X24" s="150">
        <v>13</v>
      </c>
      <c r="Y24" s="143" t="s">
        <v>88</v>
      </c>
    </row>
    <row r="25" spans="1:37" ht="16.5" customHeight="1">
      <c r="B25" s="140" t="s">
        <v>85</v>
      </c>
      <c r="C25" s="141" t="s">
        <v>35</v>
      </c>
      <c r="D25" s="142" t="s">
        <v>70</v>
      </c>
      <c r="E25" s="141" t="s">
        <v>42</v>
      </c>
      <c r="F25" s="141">
        <v>5</v>
      </c>
      <c r="G25" s="214" t="s">
        <v>86</v>
      </c>
      <c r="H25" s="215"/>
      <c r="I25" s="216"/>
      <c r="J25" s="140" t="s">
        <v>87</v>
      </c>
      <c r="K25" s="141">
        <v>5</v>
      </c>
      <c r="L25" s="141">
        <v>31</v>
      </c>
      <c r="M25" s="143" t="s">
        <v>88</v>
      </c>
      <c r="N25" s="173" t="s">
        <v>97</v>
      </c>
      <c r="O25" s="174" t="s">
        <v>42</v>
      </c>
      <c r="P25" s="148" t="s">
        <v>70</v>
      </c>
      <c r="Q25" s="174" t="s">
        <v>34</v>
      </c>
      <c r="R25" s="175">
        <v>13</v>
      </c>
      <c r="S25" s="214" t="s">
        <v>86</v>
      </c>
      <c r="T25" s="215"/>
      <c r="U25" s="216"/>
      <c r="V25" s="140" t="s">
        <v>90</v>
      </c>
      <c r="W25" s="147">
        <v>8</v>
      </c>
      <c r="X25" s="174">
        <v>17</v>
      </c>
      <c r="Y25" s="143" t="s">
        <v>88</v>
      </c>
    </row>
    <row r="26" spans="1:37">
      <c r="B26" s="146" t="s">
        <v>91</v>
      </c>
      <c r="C26" s="147" t="s">
        <v>35</v>
      </c>
      <c r="D26" s="148" t="s">
        <v>70</v>
      </c>
      <c r="E26" s="147" t="s">
        <v>43</v>
      </c>
      <c r="F26" s="141">
        <v>11</v>
      </c>
      <c r="G26" s="214" t="s">
        <v>92</v>
      </c>
      <c r="H26" s="215"/>
      <c r="I26" s="216"/>
      <c r="J26" s="140" t="s">
        <v>94</v>
      </c>
      <c r="K26" s="141">
        <v>6</v>
      </c>
      <c r="L26" s="147">
        <v>29</v>
      </c>
      <c r="M26" s="143" t="s">
        <v>88</v>
      </c>
      <c r="N26" s="115"/>
      <c r="O26" s="116"/>
      <c r="P26" s="113"/>
      <c r="Q26" s="116"/>
      <c r="R26" s="118"/>
      <c r="S26" s="218"/>
      <c r="T26" s="219"/>
      <c r="U26" s="220"/>
      <c r="V26" s="115"/>
      <c r="W26" s="116"/>
      <c r="X26" s="116"/>
      <c r="Y26" s="117"/>
    </row>
    <row r="27" spans="1:37">
      <c r="B27" s="146" t="s">
        <v>30</v>
      </c>
      <c r="C27" s="147" t="s">
        <v>44</v>
      </c>
      <c r="D27" s="148" t="s">
        <v>70</v>
      </c>
      <c r="E27" s="147" t="s">
        <v>35</v>
      </c>
      <c r="F27" s="141">
        <v>12</v>
      </c>
      <c r="G27" s="214" t="s">
        <v>93</v>
      </c>
      <c r="H27" s="215"/>
      <c r="I27" s="216"/>
      <c r="J27" s="140" t="s">
        <v>90</v>
      </c>
      <c r="K27" s="141">
        <v>7</v>
      </c>
      <c r="L27" s="141">
        <v>27</v>
      </c>
      <c r="M27" s="143" t="s">
        <v>88</v>
      </c>
      <c r="N27" s="115"/>
      <c r="O27" s="116"/>
      <c r="P27" s="113"/>
      <c r="Q27" s="116"/>
      <c r="R27" s="118"/>
      <c r="S27" s="218"/>
      <c r="T27" s="219"/>
      <c r="U27" s="220"/>
      <c r="V27" s="115"/>
      <c r="W27" s="116"/>
      <c r="X27" s="116"/>
      <c r="Y27" s="117"/>
    </row>
    <row r="28" spans="1:37" ht="15.75" thickBot="1">
      <c r="B28" s="156" t="s">
        <v>95</v>
      </c>
      <c r="C28" s="157" t="s">
        <v>39</v>
      </c>
      <c r="D28" s="158" t="s">
        <v>70</v>
      </c>
      <c r="E28" s="157" t="s">
        <v>99</v>
      </c>
      <c r="F28" s="159">
        <v>13</v>
      </c>
      <c r="G28" s="202" t="s">
        <v>98</v>
      </c>
      <c r="H28" s="203"/>
      <c r="I28" s="204"/>
      <c r="J28" s="160" t="s">
        <v>87</v>
      </c>
      <c r="K28" s="161">
        <v>7</v>
      </c>
      <c r="L28" s="161">
        <v>12</v>
      </c>
      <c r="M28" s="143" t="s">
        <v>88</v>
      </c>
      <c r="N28" s="119"/>
      <c r="O28" s="120"/>
      <c r="P28" s="120"/>
      <c r="Q28" s="120"/>
      <c r="R28" s="120"/>
      <c r="S28" s="205"/>
      <c r="T28" s="206"/>
      <c r="U28" s="207"/>
      <c r="V28" s="35"/>
      <c r="W28" s="36"/>
      <c r="X28" s="36"/>
      <c r="Y28" s="121"/>
    </row>
  </sheetData>
  <sortState ref="C6:AI19">
    <sortCondition descending="1" ref="AD6:AD19"/>
    <sortCondition descending="1" ref="AE6:AE19"/>
  </sortState>
  <mergeCells count="38">
    <mergeCell ref="AF21:AH21"/>
    <mergeCell ref="AB5:AC5"/>
    <mergeCell ref="AF5:AH5"/>
    <mergeCell ref="X5:Y5"/>
    <mergeCell ref="AE1:AJ1"/>
    <mergeCell ref="Z5:AA5"/>
    <mergeCell ref="AE2:AJ2"/>
    <mergeCell ref="B3:P3"/>
    <mergeCell ref="R3:W3"/>
    <mergeCell ref="AE3:AJ3"/>
    <mergeCell ref="S2:V2"/>
    <mergeCell ref="B1:P1"/>
    <mergeCell ref="G25:I25"/>
    <mergeCell ref="T5:U5"/>
    <mergeCell ref="G26:I26"/>
    <mergeCell ref="G27:I27"/>
    <mergeCell ref="R4:W4"/>
    <mergeCell ref="V22:Y22"/>
    <mergeCell ref="S24:U24"/>
    <mergeCell ref="S25:U25"/>
    <mergeCell ref="S26:U26"/>
    <mergeCell ref="S27:U27"/>
    <mergeCell ref="D5:E5"/>
    <mergeCell ref="G24:I24"/>
    <mergeCell ref="V5:W5"/>
    <mergeCell ref="B2:P2"/>
    <mergeCell ref="G28:I28"/>
    <mergeCell ref="S28:U28"/>
    <mergeCell ref="F5:G5"/>
    <mergeCell ref="H5:I5"/>
    <mergeCell ref="J5:K5"/>
    <mergeCell ref="L5:M5"/>
    <mergeCell ref="N5:O5"/>
    <mergeCell ref="P5:Q5"/>
    <mergeCell ref="R5:S5"/>
    <mergeCell ref="N22:U22"/>
    <mergeCell ref="J22:M22"/>
    <mergeCell ref="B22:I2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8"/>
  <sheetViews>
    <sheetView topLeftCell="A3" workbookViewId="0">
      <selection activeCell="AD17" sqref="AD17:AI17"/>
    </sheetView>
  </sheetViews>
  <sheetFormatPr defaultRowHeight="15"/>
  <cols>
    <col min="1" max="1" width="0.7109375" customWidth="1"/>
    <col min="2" max="2" width="4" customWidth="1"/>
    <col min="3" max="3" width="6.7109375" customWidth="1"/>
    <col min="4" max="4" width="4.28515625" customWidth="1"/>
    <col min="5" max="5" width="6.7109375" customWidth="1"/>
    <col min="6" max="6" width="4.28515625" customWidth="1"/>
    <col min="7" max="7" width="6.7109375" customWidth="1"/>
    <col min="8" max="8" width="4.28515625" customWidth="1"/>
    <col min="9" max="9" width="6.7109375" customWidth="1"/>
    <col min="10" max="10" width="4.28515625" customWidth="1"/>
    <col min="11" max="11" width="6.7109375" customWidth="1"/>
    <col min="12" max="12" width="4.28515625" customWidth="1"/>
    <col min="13" max="13" width="6.7109375" customWidth="1"/>
    <col min="14" max="14" width="4.28515625" customWidth="1"/>
    <col min="15" max="15" width="6.7109375" customWidth="1"/>
    <col min="16" max="16" width="4.28515625" customWidth="1"/>
    <col min="17" max="17" width="6.7109375" customWidth="1"/>
    <col min="18" max="18" width="4.28515625" customWidth="1"/>
    <col min="19" max="19" width="6.7109375" customWidth="1"/>
    <col min="20" max="20" width="4.28515625" customWidth="1"/>
    <col min="21" max="21" width="6.7109375" customWidth="1"/>
    <col min="22" max="22" width="4.28515625" customWidth="1"/>
    <col min="23" max="23" width="6.7109375" customWidth="1"/>
    <col min="24" max="24" width="4.28515625" customWidth="1"/>
    <col min="25" max="25" width="6.7109375" customWidth="1"/>
    <col min="26" max="26" width="4.28515625" customWidth="1"/>
    <col min="27" max="27" width="6.7109375" customWidth="1"/>
    <col min="28" max="28" width="4.28515625" customWidth="1"/>
    <col min="29" max="29" width="6.7109375" customWidth="1"/>
    <col min="30" max="30" width="5.7109375" customWidth="1"/>
    <col min="31" max="31" width="8.28515625" customWidth="1"/>
    <col min="32" max="33" width="3.85546875" customWidth="1"/>
    <col min="34" max="34" width="3.140625" customWidth="1"/>
    <col min="35" max="35" width="5.7109375" customWidth="1"/>
    <col min="36" max="36" width="3.7109375" customWidth="1"/>
    <col min="37" max="37" width="3.42578125" customWidth="1"/>
  </cols>
  <sheetData>
    <row r="1" spans="1:37" ht="24" thickBot="1">
      <c r="A1" s="1"/>
      <c r="B1" s="228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1"/>
      <c r="R1" s="2"/>
      <c r="S1" s="1"/>
      <c r="T1" s="2"/>
      <c r="U1" s="1"/>
      <c r="V1" s="3"/>
      <c r="W1" s="1"/>
      <c r="X1" s="2"/>
      <c r="Y1" s="1"/>
      <c r="Z1" s="2"/>
      <c r="AA1" s="1"/>
      <c r="AB1" s="2"/>
      <c r="AC1" s="1"/>
      <c r="AD1" s="4"/>
      <c r="AE1" s="225" t="s">
        <v>1</v>
      </c>
      <c r="AF1" s="226"/>
      <c r="AG1" s="226"/>
      <c r="AH1" s="226"/>
      <c r="AI1" s="226"/>
      <c r="AJ1" s="226"/>
      <c r="AK1" s="81"/>
    </row>
    <row r="2" spans="1:37" ht="27.75" thickBot="1">
      <c r="A2" s="5"/>
      <c r="B2" s="237" t="s">
        <v>89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6"/>
      <c r="R2" s="7"/>
      <c r="S2" s="227"/>
      <c r="T2" s="227"/>
      <c r="U2" s="227"/>
      <c r="V2" s="227"/>
      <c r="W2" s="5"/>
      <c r="X2" s="7"/>
      <c r="Y2" s="5"/>
      <c r="Z2" s="7"/>
      <c r="AA2" s="5"/>
      <c r="AB2" s="7"/>
      <c r="AC2" s="5"/>
      <c r="AD2" s="8"/>
      <c r="AE2" s="225" t="s">
        <v>2</v>
      </c>
      <c r="AF2" s="226"/>
      <c r="AG2" s="226"/>
      <c r="AH2" s="226"/>
      <c r="AI2" s="226"/>
      <c r="AJ2" s="226"/>
      <c r="AK2" s="81"/>
    </row>
    <row r="3" spans="1:37" ht="21" thickBot="1">
      <c r="A3" s="5"/>
      <c r="B3" s="221" t="s">
        <v>50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9"/>
      <c r="R3" s="234">
        <v>45203</v>
      </c>
      <c r="S3" s="235"/>
      <c r="T3" s="235"/>
      <c r="U3" s="235"/>
      <c r="V3" s="235"/>
      <c r="W3" s="236"/>
      <c r="X3" s="7"/>
      <c r="Y3" s="5"/>
      <c r="Z3" s="7"/>
      <c r="AA3" s="5"/>
      <c r="AB3" s="7"/>
      <c r="AC3" s="5"/>
      <c r="AD3" s="8"/>
      <c r="AE3" s="225" t="s">
        <v>3</v>
      </c>
      <c r="AF3" s="226"/>
      <c r="AG3" s="226"/>
      <c r="AH3" s="226"/>
      <c r="AI3" s="226"/>
      <c r="AJ3" s="226"/>
      <c r="AK3" s="81"/>
    </row>
    <row r="4" spans="1:37" ht="18.75" thickBot="1">
      <c r="A4" s="10"/>
      <c r="Q4" s="11"/>
      <c r="R4" s="217"/>
      <c r="S4" s="217"/>
      <c r="T4" s="217"/>
      <c r="U4" s="217"/>
      <c r="V4" s="217"/>
      <c r="W4" s="217"/>
      <c r="X4" s="12"/>
      <c r="Y4" s="10"/>
      <c r="Z4" s="12"/>
      <c r="AA4" s="10"/>
      <c r="AB4" s="12"/>
      <c r="AC4" s="10"/>
      <c r="AD4" s="11"/>
    </row>
    <row r="5" spans="1:37" ht="46.5" thickBot="1">
      <c r="A5" s="55"/>
      <c r="B5" s="163" t="s">
        <v>4</v>
      </c>
      <c r="C5" s="164" t="s">
        <v>5</v>
      </c>
      <c r="D5" s="240" t="s">
        <v>100</v>
      </c>
      <c r="E5" s="241"/>
      <c r="F5" s="240" t="s">
        <v>101</v>
      </c>
      <c r="G5" s="241"/>
      <c r="H5" s="240" t="s">
        <v>104</v>
      </c>
      <c r="I5" s="241"/>
      <c r="J5" s="240" t="s">
        <v>102</v>
      </c>
      <c r="K5" s="241"/>
      <c r="L5" s="240" t="s">
        <v>105</v>
      </c>
      <c r="M5" s="241"/>
      <c r="N5" s="240" t="s">
        <v>106</v>
      </c>
      <c r="O5" s="241"/>
      <c r="P5" s="240" t="s">
        <v>107</v>
      </c>
      <c r="Q5" s="241"/>
      <c r="R5" s="240" t="s">
        <v>108</v>
      </c>
      <c r="S5" s="241"/>
      <c r="T5" s="240" t="s">
        <v>109</v>
      </c>
      <c r="U5" s="241"/>
      <c r="V5" s="240" t="s">
        <v>110</v>
      </c>
      <c r="W5" s="241"/>
      <c r="X5" s="240" t="s">
        <v>111</v>
      </c>
      <c r="Y5" s="241"/>
      <c r="Z5" s="240" t="s">
        <v>112</v>
      </c>
      <c r="AA5" s="241"/>
      <c r="AB5" s="242" t="s">
        <v>113</v>
      </c>
      <c r="AC5" s="243"/>
      <c r="AD5" s="16" t="s">
        <v>18</v>
      </c>
      <c r="AE5" s="17" t="s">
        <v>19</v>
      </c>
      <c r="AF5" s="231" t="s">
        <v>40</v>
      </c>
      <c r="AG5" s="232"/>
      <c r="AH5" s="233"/>
      <c r="AI5" s="18" t="s">
        <v>20</v>
      </c>
      <c r="AJ5" s="26" t="s">
        <v>21</v>
      </c>
      <c r="AK5" s="33"/>
    </row>
    <row r="6" spans="1:37" ht="21" thickBot="1">
      <c r="A6" s="56"/>
      <c r="B6" s="69">
        <v>1</v>
      </c>
      <c r="C6" s="191" t="s">
        <v>42</v>
      </c>
      <c r="D6" s="137">
        <v>0</v>
      </c>
      <c r="E6" s="132">
        <v>10.5</v>
      </c>
      <c r="F6" s="137">
        <v>2</v>
      </c>
      <c r="G6" s="132">
        <v>17</v>
      </c>
      <c r="H6" s="137">
        <v>0</v>
      </c>
      <c r="I6" s="132">
        <v>13</v>
      </c>
      <c r="J6" s="137">
        <v>2</v>
      </c>
      <c r="K6" s="132">
        <v>19</v>
      </c>
      <c r="L6" s="137">
        <v>2</v>
      </c>
      <c r="M6" s="132">
        <v>15.5</v>
      </c>
      <c r="N6" s="137">
        <v>2</v>
      </c>
      <c r="O6" s="132">
        <v>21</v>
      </c>
      <c r="P6" s="137">
        <v>2</v>
      </c>
      <c r="Q6" s="132">
        <v>18.5</v>
      </c>
      <c r="R6" s="137">
        <v>2</v>
      </c>
      <c r="S6" s="132">
        <v>15.5</v>
      </c>
      <c r="T6" s="137">
        <v>2</v>
      </c>
      <c r="U6" s="132">
        <v>15.5</v>
      </c>
      <c r="V6" s="144">
        <v>2</v>
      </c>
      <c r="W6" s="145">
        <v>20</v>
      </c>
      <c r="X6" s="137">
        <v>2</v>
      </c>
      <c r="Y6" s="132">
        <v>20</v>
      </c>
      <c r="Z6" s="137">
        <v>2</v>
      </c>
      <c r="AA6" s="171">
        <v>17.5</v>
      </c>
      <c r="AB6" s="137">
        <v>2</v>
      </c>
      <c r="AC6" s="133">
        <v>16</v>
      </c>
      <c r="AD6" s="71">
        <f t="shared" ref="AD6:AD19" si="0">SUM(D6,F6,H6,J6,L6,N6,P6,R6,T6,V6,X6,Z6,AB6)</f>
        <v>22</v>
      </c>
      <c r="AE6" s="72">
        <f t="shared" ref="AE6:AE19" si="1">SUM(E6,G6,I6,K6,M6,O6,Q6,S6,U6,W6,Y6,AA6,AC6)</f>
        <v>219</v>
      </c>
      <c r="AF6" s="93">
        <f t="shared" ref="AF6:AF19" si="2">SUM(IF(D6=2,1,0),IF(F6=2,1,0),IF(H6=2,1,0),IF(J6=2,1,0),IF(L6=2,1,0),IF(N6=2,1,0),IF(P6=2,1,0),IF(R6=2,1,0),IF(T6=2,1,0),IF(V6=2,1,0),IF(X6=2,1,0),IF(Z6=2,1,0),(IF(AB6=2,1,0)))</f>
        <v>11</v>
      </c>
      <c r="AG6" s="82">
        <f t="shared" ref="AG6:AG19" si="3">SUM(IF(ISBLANK(D6),0,IF(D6=0,1,0)),IF(ISBLANK(F6),0,IF(F6=0,1,0)),IF(ISBLANK(H6),0,IF(H6=0,1,0)),IF(ISBLANK(J6),0,IF(J6=0,1,0)),IF(ISBLANK(L6),0,IF(L6=0,1,0)),IF(ISBLANK(N6),0,IF(N6=0,1,0)),IF(ISBLANK(P6),0,IF(P6=0,1,0)),IF(ISBLANK(R6),0,IF(R6=0,1,0)),IF(ISBLANK(T6),0,IF(T6=0,1,0)),IF(ISBLANK(V6),0,IF(V6=0,1,0)),IF(ISBLANK(X6),0,IF(X6=0,1,0)),IF(ISBLANK(Z6),0,IF(Z6=0,1,0)),IF(ISBLANK(AB6),0,(IF(AB6=0,1,0))))</f>
        <v>2</v>
      </c>
      <c r="AH6" s="94">
        <f t="shared" ref="AH6:AH19" si="4">SUM(IF(D6=1,1,0),IF(F6=1,1,0),IF(H6=1,1,0),IF(J6=1,1,0),IF(L6=1,1,0),IF(N6=1,1,0),IF(P6=1,1,0),IF(R6=1,1,0),IF(T6=1,1,0),IF(V6=1,1,0),IF(X6=1,1,0),IF(Z6=1,1,0),(IF(AB6=1,1,0)))</f>
        <v>0</v>
      </c>
      <c r="AI6" s="44">
        <f t="shared" ref="AI6:AI19" si="5">(AF6+(AH6/2))/(AF6+AG6+AH6)</f>
        <v>0.84615384615384615</v>
      </c>
      <c r="AJ6" s="60">
        <v>0</v>
      </c>
    </row>
    <row r="7" spans="1:37" ht="21" thickBot="1">
      <c r="A7" s="56"/>
      <c r="B7" s="68">
        <v>2</v>
      </c>
      <c r="C7" s="125" t="s">
        <v>35</v>
      </c>
      <c r="D7" s="137">
        <v>2</v>
      </c>
      <c r="E7" s="132">
        <v>21.5</v>
      </c>
      <c r="F7" s="137">
        <v>1</v>
      </c>
      <c r="G7" s="132">
        <v>15</v>
      </c>
      <c r="H7" s="137">
        <v>2</v>
      </c>
      <c r="I7" s="132">
        <v>20</v>
      </c>
      <c r="J7" s="137">
        <v>0</v>
      </c>
      <c r="K7" s="132">
        <v>12.5</v>
      </c>
      <c r="L7" s="137">
        <v>0</v>
      </c>
      <c r="M7" s="132">
        <v>14.5</v>
      </c>
      <c r="N7" s="137">
        <v>2</v>
      </c>
      <c r="O7" s="132">
        <v>15.5</v>
      </c>
      <c r="P7" s="137">
        <v>2</v>
      </c>
      <c r="Q7" s="132">
        <v>16</v>
      </c>
      <c r="R7" s="137">
        <v>1</v>
      </c>
      <c r="S7" s="171">
        <v>15</v>
      </c>
      <c r="T7" s="144">
        <v>2</v>
      </c>
      <c r="U7" s="145">
        <v>23</v>
      </c>
      <c r="V7" s="144">
        <v>0</v>
      </c>
      <c r="W7" s="145">
        <v>14.5</v>
      </c>
      <c r="X7" s="137">
        <v>2</v>
      </c>
      <c r="Y7" s="132">
        <v>22</v>
      </c>
      <c r="Z7" s="137">
        <v>2</v>
      </c>
      <c r="AA7" s="171">
        <v>18</v>
      </c>
      <c r="AB7" s="137">
        <v>2</v>
      </c>
      <c r="AC7" s="171">
        <v>24.5</v>
      </c>
      <c r="AD7" s="71">
        <f t="shared" si="0"/>
        <v>18</v>
      </c>
      <c r="AE7" s="72">
        <f t="shared" si="1"/>
        <v>232</v>
      </c>
      <c r="AF7" s="93">
        <f t="shared" si="2"/>
        <v>8</v>
      </c>
      <c r="AG7" s="82">
        <f t="shared" si="3"/>
        <v>3</v>
      </c>
      <c r="AH7" s="94">
        <f t="shared" si="4"/>
        <v>2</v>
      </c>
      <c r="AI7" s="44">
        <f t="shared" si="5"/>
        <v>0.69230769230769229</v>
      </c>
      <c r="AJ7" s="39">
        <v>0</v>
      </c>
    </row>
    <row r="8" spans="1:37" ht="21" thickBot="1">
      <c r="A8" s="56"/>
      <c r="B8" s="68">
        <v>3</v>
      </c>
      <c r="C8" s="125" t="s">
        <v>43</v>
      </c>
      <c r="D8" s="137">
        <v>2</v>
      </c>
      <c r="E8" s="132">
        <v>19</v>
      </c>
      <c r="F8" s="137">
        <v>2</v>
      </c>
      <c r="G8" s="132">
        <v>16</v>
      </c>
      <c r="H8" s="137">
        <v>2</v>
      </c>
      <c r="I8" s="132">
        <v>17.5</v>
      </c>
      <c r="J8" s="137">
        <v>0</v>
      </c>
      <c r="K8" s="132">
        <v>11</v>
      </c>
      <c r="L8" s="137">
        <v>2</v>
      </c>
      <c r="M8" s="132">
        <v>19.5</v>
      </c>
      <c r="N8" s="137">
        <v>0</v>
      </c>
      <c r="O8" s="132">
        <v>9.5</v>
      </c>
      <c r="P8" s="137">
        <v>2</v>
      </c>
      <c r="Q8" s="132">
        <v>19</v>
      </c>
      <c r="R8" s="137">
        <v>2</v>
      </c>
      <c r="S8" s="171">
        <v>20.5</v>
      </c>
      <c r="T8" s="137">
        <v>2</v>
      </c>
      <c r="U8" s="132">
        <v>20</v>
      </c>
      <c r="V8" s="144">
        <v>0</v>
      </c>
      <c r="W8" s="145">
        <v>14.5</v>
      </c>
      <c r="X8" s="137">
        <v>0</v>
      </c>
      <c r="Y8" s="171">
        <v>8</v>
      </c>
      <c r="Z8" s="137">
        <v>2</v>
      </c>
      <c r="AA8" s="132">
        <v>25</v>
      </c>
      <c r="AB8" s="137">
        <v>2</v>
      </c>
      <c r="AC8" s="133">
        <v>16</v>
      </c>
      <c r="AD8" s="71">
        <f t="shared" si="0"/>
        <v>18</v>
      </c>
      <c r="AE8" s="72">
        <f t="shared" si="1"/>
        <v>215.5</v>
      </c>
      <c r="AF8" s="93">
        <f t="shared" si="2"/>
        <v>9</v>
      </c>
      <c r="AG8" s="82">
        <f t="shared" si="3"/>
        <v>4</v>
      </c>
      <c r="AH8" s="94">
        <f t="shared" si="4"/>
        <v>0</v>
      </c>
      <c r="AI8" s="44">
        <f t="shared" si="5"/>
        <v>0.69230769230769229</v>
      </c>
      <c r="AJ8" s="39">
        <v>0</v>
      </c>
    </row>
    <row r="9" spans="1:37" ht="21" thickBot="1">
      <c r="A9" s="56"/>
      <c r="B9" s="69">
        <v>4</v>
      </c>
      <c r="C9" s="125" t="s">
        <v>34</v>
      </c>
      <c r="D9" s="137">
        <v>2</v>
      </c>
      <c r="E9" s="132">
        <v>22.5</v>
      </c>
      <c r="F9" s="137">
        <v>2</v>
      </c>
      <c r="G9" s="132">
        <v>17.5</v>
      </c>
      <c r="H9" s="137">
        <v>0</v>
      </c>
      <c r="I9" s="132">
        <v>8.5</v>
      </c>
      <c r="J9" s="137">
        <v>2</v>
      </c>
      <c r="K9" s="132">
        <v>20.5</v>
      </c>
      <c r="L9" s="137">
        <v>1</v>
      </c>
      <c r="M9" s="132">
        <v>15</v>
      </c>
      <c r="N9" s="137">
        <v>2</v>
      </c>
      <c r="O9" s="132">
        <v>20.5</v>
      </c>
      <c r="P9" s="137">
        <v>0</v>
      </c>
      <c r="Q9" s="132">
        <v>14</v>
      </c>
      <c r="R9" s="137">
        <v>2</v>
      </c>
      <c r="S9" s="132">
        <v>25.5</v>
      </c>
      <c r="T9" s="137">
        <v>2</v>
      </c>
      <c r="U9" s="132">
        <v>20</v>
      </c>
      <c r="V9" s="144">
        <v>0</v>
      </c>
      <c r="W9" s="145">
        <v>13</v>
      </c>
      <c r="X9" s="137">
        <v>2</v>
      </c>
      <c r="Y9" s="171">
        <v>19</v>
      </c>
      <c r="Z9" s="137">
        <v>2</v>
      </c>
      <c r="AA9" s="132">
        <v>21</v>
      </c>
      <c r="AB9" s="137">
        <v>0</v>
      </c>
      <c r="AC9" s="172">
        <v>14</v>
      </c>
      <c r="AD9" s="71">
        <f t="shared" si="0"/>
        <v>17</v>
      </c>
      <c r="AE9" s="72">
        <f t="shared" si="1"/>
        <v>231</v>
      </c>
      <c r="AF9" s="93">
        <f t="shared" si="2"/>
        <v>8</v>
      </c>
      <c r="AG9" s="82">
        <f t="shared" si="3"/>
        <v>4</v>
      </c>
      <c r="AH9" s="94">
        <f t="shared" si="4"/>
        <v>1</v>
      </c>
      <c r="AI9" s="44">
        <f t="shared" si="5"/>
        <v>0.65384615384615385</v>
      </c>
      <c r="AJ9" s="43">
        <v>0</v>
      </c>
    </row>
    <row r="10" spans="1:37" ht="21" thickBot="1">
      <c r="A10" s="56"/>
      <c r="B10" s="68">
        <v>5</v>
      </c>
      <c r="C10" s="125" t="s">
        <v>41</v>
      </c>
      <c r="D10" s="137">
        <v>0</v>
      </c>
      <c r="E10" s="132">
        <v>11</v>
      </c>
      <c r="F10" s="137">
        <v>1</v>
      </c>
      <c r="G10" s="132">
        <v>15</v>
      </c>
      <c r="H10" s="137">
        <v>2</v>
      </c>
      <c r="I10" s="132">
        <v>21</v>
      </c>
      <c r="J10" s="137">
        <v>2</v>
      </c>
      <c r="K10" s="132">
        <v>16</v>
      </c>
      <c r="L10" s="137">
        <v>0</v>
      </c>
      <c r="M10" s="132">
        <v>14</v>
      </c>
      <c r="N10" s="137">
        <v>2</v>
      </c>
      <c r="O10" s="132">
        <v>20.5</v>
      </c>
      <c r="P10" s="137">
        <v>2</v>
      </c>
      <c r="Q10" s="132">
        <v>16.5</v>
      </c>
      <c r="R10" s="137">
        <v>0</v>
      </c>
      <c r="S10" s="171">
        <v>14.5</v>
      </c>
      <c r="T10" s="137">
        <v>2</v>
      </c>
      <c r="U10" s="133">
        <v>17</v>
      </c>
      <c r="V10" s="144">
        <v>2</v>
      </c>
      <c r="W10" s="177">
        <v>17</v>
      </c>
      <c r="X10" s="137">
        <v>2</v>
      </c>
      <c r="Y10" s="132">
        <v>20.5</v>
      </c>
      <c r="Z10" s="137">
        <v>0</v>
      </c>
      <c r="AA10" s="171">
        <v>11</v>
      </c>
      <c r="AB10" s="137">
        <v>2</v>
      </c>
      <c r="AC10" s="132">
        <v>21</v>
      </c>
      <c r="AD10" s="71">
        <f t="shared" si="0"/>
        <v>17</v>
      </c>
      <c r="AE10" s="72">
        <f t="shared" si="1"/>
        <v>215</v>
      </c>
      <c r="AF10" s="93">
        <f t="shared" si="2"/>
        <v>8</v>
      </c>
      <c r="AG10" s="82">
        <f t="shared" si="3"/>
        <v>4</v>
      </c>
      <c r="AH10" s="94">
        <f t="shared" si="4"/>
        <v>1</v>
      </c>
      <c r="AI10" s="44">
        <f t="shared" si="5"/>
        <v>0.65384615384615385</v>
      </c>
      <c r="AJ10" s="39">
        <v>0</v>
      </c>
    </row>
    <row r="11" spans="1:37" ht="21" thickBot="1">
      <c r="A11" s="56"/>
      <c r="B11" s="68">
        <v>6</v>
      </c>
      <c r="C11" s="125" t="s">
        <v>22</v>
      </c>
      <c r="D11" s="137">
        <v>2</v>
      </c>
      <c r="E11" s="132">
        <v>19.5</v>
      </c>
      <c r="F11" s="137">
        <v>0</v>
      </c>
      <c r="G11" s="132">
        <v>14</v>
      </c>
      <c r="H11" s="137">
        <v>2</v>
      </c>
      <c r="I11" s="132">
        <v>21.5</v>
      </c>
      <c r="J11" s="137">
        <v>2</v>
      </c>
      <c r="K11" s="132">
        <v>17</v>
      </c>
      <c r="L11" s="137">
        <v>0</v>
      </c>
      <c r="M11" s="132">
        <v>14.5</v>
      </c>
      <c r="N11" s="137">
        <v>2</v>
      </c>
      <c r="O11" s="132">
        <v>16</v>
      </c>
      <c r="P11" s="137">
        <v>0</v>
      </c>
      <c r="Q11" s="132">
        <v>11</v>
      </c>
      <c r="R11" s="137">
        <v>1</v>
      </c>
      <c r="S11" s="171">
        <v>15</v>
      </c>
      <c r="T11" s="144">
        <v>0</v>
      </c>
      <c r="U11" s="177">
        <v>9</v>
      </c>
      <c r="V11" s="137">
        <v>2</v>
      </c>
      <c r="W11" s="133">
        <v>20.5</v>
      </c>
      <c r="X11" s="137">
        <v>0</v>
      </c>
      <c r="Y11" s="171">
        <v>9.5</v>
      </c>
      <c r="Z11" s="137">
        <v>2</v>
      </c>
      <c r="AA11" s="132">
        <v>20.5</v>
      </c>
      <c r="AB11" s="137">
        <v>2</v>
      </c>
      <c r="AC11" s="172">
        <v>16.5</v>
      </c>
      <c r="AD11" s="71">
        <f t="shared" si="0"/>
        <v>15</v>
      </c>
      <c r="AE11" s="72">
        <f t="shared" si="1"/>
        <v>204.5</v>
      </c>
      <c r="AF11" s="93">
        <f t="shared" si="2"/>
        <v>7</v>
      </c>
      <c r="AG11" s="82">
        <f t="shared" si="3"/>
        <v>5</v>
      </c>
      <c r="AH11" s="94">
        <f t="shared" si="4"/>
        <v>1</v>
      </c>
      <c r="AI11" s="44">
        <f t="shared" si="5"/>
        <v>0.57692307692307687</v>
      </c>
      <c r="AJ11" s="39">
        <v>0</v>
      </c>
    </row>
    <row r="12" spans="1:37" ht="21" thickBot="1">
      <c r="A12" s="56"/>
      <c r="B12" s="69">
        <v>7</v>
      </c>
      <c r="C12" s="126" t="s">
        <v>77</v>
      </c>
      <c r="D12" s="137">
        <v>0</v>
      </c>
      <c r="E12" s="132">
        <v>14</v>
      </c>
      <c r="F12" s="137">
        <v>2</v>
      </c>
      <c r="G12" s="132">
        <v>23.5</v>
      </c>
      <c r="H12" s="137">
        <v>2</v>
      </c>
      <c r="I12" s="132">
        <v>17</v>
      </c>
      <c r="J12" s="137">
        <v>0</v>
      </c>
      <c r="K12" s="132">
        <v>13</v>
      </c>
      <c r="L12" s="137">
        <v>1</v>
      </c>
      <c r="M12" s="132">
        <v>15</v>
      </c>
      <c r="N12" s="137">
        <v>0</v>
      </c>
      <c r="O12" s="132">
        <v>14</v>
      </c>
      <c r="P12" s="137">
        <v>2</v>
      </c>
      <c r="Q12" s="132">
        <v>21.5</v>
      </c>
      <c r="R12" s="137">
        <v>2</v>
      </c>
      <c r="S12" s="132">
        <v>15.5</v>
      </c>
      <c r="T12" s="137">
        <v>0</v>
      </c>
      <c r="U12" s="171">
        <v>10</v>
      </c>
      <c r="V12" s="144">
        <v>2</v>
      </c>
      <c r="W12" s="155">
        <v>15.5</v>
      </c>
      <c r="X12" s="137">
        <v>2</v>
      </c>
      <c r="Y12" s="171">
        <v>24.5</v>
      </c>
      <c r="Z12" s="137">
        <v>0</v>
      </c>
      <c r="AA12" s="132">
        <v>14</v>
      </c>
      <c r="AB12" s="137">
        <v>0</v>
      </c>
      <c r="AC12" s="172">
        <v>9</v>
      </c>
      <c r="AD12" s="71">
        <f t="shared" si="0"/>
        <v>13</v>
      </c>
      <c r="AE12" s="72">
        <f t="shared" si="1"/>
        <v>206.5</v>
      </c>
      <c r="AF12" s="93">
        <f t="shared" si="2"/>
        <v>6</v>
      </c>
      <c r="AG12" s="82">
        <f t="shared" si="3"/>
        <v>6</v>
      </c>
      <c r="AH12" s="94">
        <f t="shared" si="4"/>
        <v>1</v>
      </c>
      <c r="AI12" s="44">
        <f t="shared" si="5"/>
        <v>0.5</v>
      </c>
      <c r="AJ12" s="43">
        <v>0</v>
      </c>
    </row>
    <row r="13" spans="1:37" ht="21" thickBot="1">
      <c r="A13" s="56"/>
      <c r="B13" s="68">
        <v>8</v>
      </c>
      <c r="C13" s="125" t="s">
        <v>37</v>
      </c>
      <c r="D13" s="137">
        <v>2</v>
      </c>
      <c r="E13" s="132">
        <v>18</v>
      </c>
      <c r="F13" s="137">
        <v>0</v>
      </c>
      <c r="G13" s="132">
        <v>6.5</v>
      </c>
      <c r="H13" s="137">
        <v>0</v>
      </c>
      <c r="I13" s="132">
        <v>12.5</v>
      </c>
      <c r="J13" s="137">
        <v>2</v>
      </c>
      <c r="K13" s="132">
        <v>17.5</v>
      </c>
      <c r="L13" s="137">
        <v>2</v>
      </c>
      <c r="M13" s="132">
        <v>25.5</v>
      </c>
      <c r="N13" s="137">
        <v>2</v>
      </c>
      <c r="O13" s="132">
        <v>20</v>
      </c>
      <c r="P13" s="137">
        <v>0</v>
      </c>
      <c r="Q13" s="132">
        <v>13.5</v>
      </c>
      <c r="R13" s="137">
        <v>2</v>
      </c>
      <c r="S13" s="132">
        <v>18</v>
      </c>
      <c r="T13" s="144">
        <v>0</v>
      </c>
      <c r="U13" s="145">
        <v>14.5</v>
      </c>
      <c r="V13" s="144">
        <v>0</v>
      </c>
      <c r="W13" s="177">
        <v>10</v>
      </c>
      <c r="X13" s="137">
        <v>2</v>
      </c>
      <c r="Y13" s="132">
        <v>19</v>
      </c>
      <c r="Z13" s="137">
        <v>0</v>
      </c>
      <c r="AA13" s="171">
        <v>9</v>
      </c>
      <c r="AB13" s="137">
        <v>0</v>
      </c>
      <c r="AC13" s="133">
        <v>13.6</v>
      </c>
      <c r="AD13" s="71">
        <f t="shared" si="0"/>
        <v>12</v>
      </c>
      <c r="AE13" s="72">
        <f t="shared" si="1"/>
        <v>197.6</v>
      </c>
      <c r="AF13" s="93">
        <f t="shared" si="2"/>
        <v>6</v>
      </c>
      <c r="AG13" s="82">
        <f t="shared" si="3"/>
        <v>7</v>
      </c>
      <c r="AH13" s="94">
        <f t="shared" si="4"/>
        <v>0</v>
      </c>
      <c r="AI13" s="44">
        <f t="shared" si="5"/>
        <v>0.46153846153846156</v>
      </c>
      <c r="AJ13" s="39">
        <v>0</v>
      </c>
    </row>
    <row r="14" spans="1:37" ht="21" thickBot="1">
      <c r="A14" s="56"/>
      <c r="B14" s="68">
        <v>9</v>
      </c>
      <c r="C14" s="125" t="s">
        <v>44</v>
      </c>
      <c r="D14" s="137">
        <v>2</v>
      </c>
      <c r="E14" s="132">
        <v>16.5</v>
      </c>
      <c r="F14" s="137">
        <v>0</v>
      </c>
      <c r="G14" s="132">
        <v>12.5</v>
      </c>
      <c r="H14" s="137">
        <v>0</v>
      </c>
      <c r="I14" s="132">
        <v>14</v>
      </c>
      <c r="J14" s="137">
        <v>0</v>
      </c>
      <c r="K14" s="132">
        <v>13</v>
      </c>
      <c r="L14" s="137">
        <v>2</v>
      </c>
      <c r="M14" s="132">
        <v>16</v>
      </c>
      <c r="N14" s="137">
        <v>2</v>
      </c>
      <c r="O14" s="132">
        <v>24</v>
      </c>
      <c r="P14" s="137">
        <v>0</v>
      </c>
      <c r="Q14" s="132">
        <v>8.5</v>
      </c>
      <c r="R14" s="137">
        <v>0</v>
      </c>
      <c r="S14" s="171">
        <v>14.5</v>
      </c>
      <c r="T14" s="144">
        <v>2</v>
      </c>
      <c r="U14" s="155">
        <v>15.5</v>
      </c>
      <c r="V14" s="137">
        <v>2</v>
      </c>
      <c r="W14" s="133">
        <v>15.5</v>
      </c>
      <c r="X14" s="137">
        <v>0</v>
      </c>
      <c r="Y14" s="171">
        <v>10</v>
      </c>
      <c r="Z14" s="137">
        <v>0</v>
      </c>
      <c r="AA14" s="132">
        <v>12</v>
      </c>
      <c r="AB14" s="137">
        <v>2</v>
      </c>
      <c r="AC14" s="171">
        <v>16</v>
      </c>
      <c r="AD14" s="71">
        <f t="shared" si="0"/>
        <v>12</v>
      </c>
      <c r="AE14" s="72">
        <f t="shared" si="1"/>
        <v>188</v>
      </c>
      <c r="AF14" s="93">
        <f t="shared" si="2"/>
        <v>6</v>
      </c>
      <c r="AG14" s="82">
        <f t="shared" si="3"/>
        <v>7</v>
      </c>
      <c r="AH14" s="94">
        <f t="shared" si="4"/>
        <v>0</v>
      </c>
      <c r="AI14" s="44">
        <f t="shared" si="5"/>
        <v>0.46153846153846156</v>
      </c>
      <c r="AJ14" s="39">
        <v>0</v>
      </c>
    </row>
    <row r="15" spans="1:37" ht="21" thickBot="1">
      <c r="A15" s="56"/>
      <c r="B15" s="69">
        <v>10</v>
      </c>
      <c r="C15" s="125" t="s">
        <v>39</v>
      </c>
      <c r="D15" s="137">
        <v>0</v>
      </c>
      <c r="E15" s="132">
        <v>8.5</v>
      </c>
      <c r="F15" s="137">
        <v>2</v>
      </c>
      <c r="G15" s="132">
        <v>18</v>
      </c>
      <c r="H15" s="137">
        <v>2</v>
      </c>
      <c r="I15" s="132">
        <v>16</v>
      </c>
      <c r="J15" s="137">
        <v>0</v>
      </c>
      <c r="K15" s="132">
        <v>14</v>
      </c>
      <c r="L15" s="137">
        <v>2</v>
      </c>
      <c r="M15" s="132">
        <v>16</v>
      </c>
      <c r="N15" s="137">
        <v>0</v>
      </c>
      <c r="O15" s="132">
        <v>10</v>
      </c>
      <c r="P15" s="137">
        <v>0</v>
      </c>
      <c r="Q15" s="132">
        <v>11.5</v>
      </c>
      <c r="R15" s="137">
        <v>2</v>
      </c>
      <c r="S15" s="171">
        <v>19</v>
      </c>
      <c r="T15" s="144">
        <v>0</v>
      </c>
      <c r="U15" s="177">
        <v>10</v>
      </c>
      <c r="V15" s="137">
        <v>0</v>
      </c>
      <c r="W15" s="171">
        <v>9.5</v>
      </c>
      <c r="X15" s="137">
        <v>2</v>
      </c>
      <c r="Y15" s="132">
        <v>19</v>
      </c>
      <c r="Z15" s="137">
        <v>2</v>
      </c>
      <c r="AA15" s="171">
        <v>16</v>
      </c>
      <c r="AB15" s="137">
        <v>0</v>
      </c>
      <c r="AC15" s="172">
        <v>14</v>
      </c>
      <c r="AD15" s="71">
        <f t="shared" si="0"/>
        <v>12</v>
      </c>
      <c r="AE15" s="72">
        <f t="shared" si="1"/>
        <v>181.5</v>
      </c>
      <c r="AF15" s="93">
        <f t="shared" si="2"/>
        <v>6</v>
      </c>
      <c r="AG15" s="82">
        <f t="shared" si="3"/>
        <v>7</v>
      </c>
      <c r="AH15" s="94">
        <f t="shared" si="4"/>
        <v>0</v>
      </c>
      <c r="AI15" s="44">
        <f t="shared" si="5"/>
        <v>0.46153846153846156</v>
      </c>
      <c r="AJ15" s="43">
        <v>0</v>
      </c>
    </row>
    <row r="16" spans="1:37" ht="21" thickBot="1">
      <c r="A16" s="56"/>
      <c r="B16" s="68">
        <v>11</v>
      </c>
      <c r="C16" s="125" t="s">
        <v>47</v>
      </c>
      <c r="D16" s="137">
        <v>2</v>
      </c>
      <c r="E16" s="132">
        <v>16</v>
      </c>
      <c r="F16" s="137">
        <v>0</v>
      </c>
      <c r="G16" s="132">
        <v>14</v>
      </c>
      <c r="H16" s="137">
        <v>0</v>
      </c>
      <c r="I16" s="132">
        <v>10</v>
      </c>
      <c r="J16" s="137">
        <v>2</v>
      </c>
      <c r="K16" s="132">
        <v>21.5</v>
      </c>
      <c r="L16" s="137">
        <v>0</v>
      </c>
      <c r="M16" s="132">
        <v>14</v>
      </c>
      <c r="N16" s="137">
        <v>0</v>
      </c>
      <c r="O16" s="132">
        <v>9.5</v>
      </c>
      <c r="P16" s="137">
        <v>2</v>
      </c>
      <c r="Q16" s="132">
        <v>21.5</v>
      </c>
      <c r="R16" s="137">
        <v>0</v>
      </c>
      <c r="S16" s="171">
        <v>12</v>
      </c>
      <c r="T16" s="144">
        <v>0</v>
      </c>
      <c r="U16" s="145">
        <v>14.5</v>
      </c>
      <c r="V16" s="137">
        <v>1</v>
      </c>
      <c r="W16" s="171">
        <v>15</v>
      </c>
      <c r="X16" s="137">
        <v>0</v>
      </c>
      <c r="Y16" s="132">
        <v>11</v>
      </c>
      <c r="Z16" s="137">
        <v>0</v>
      </c>
      <c r="AA16" s="171">
        <v>9.5</v>
      </c>
      <c r="AB16" s="137">
        <v>2</v>
      </c>
      <c r="AC16" s="133">
        <v>18</v>
      </c>
      <c r="AD16" s="71">
        <f t="shared" si="0"/>
        <v>9</v>
      </c>
      <c r="AE16" s="72">
        <f t="shared" si="1"/>
        <v>186.5</v>
      </c>
      <c r="AF16" s="93">
        <f t="shared" si="2"/>
        <v>4</v>
      </c>
      <c r="AG16" s="82">
        <f t="shared" si="3"/>
        <v>8</v>
      </c>
      <c r="AH16" s="94">
        <f t="shared" si="4"/>
        <v>1</v>
      </c>
      <c r="AI16" s="44">
        <f t="shared" si="5"/>
        <v>0.34615384615384615</v>
      </c>
      <c r="AJ16" s="39">
        <v>0</v>
      </c>
    </row>
    <row r="17" spans="1:37" ht="21" thickBot="1">
      <c r="A17" s="56"/>
      <c r="B17" s="68">
        <v>12</v>
      </c>
      <c r="C17" s="125" t="s">
        <v>36</v>
      </c>
      <c r="D17" s="137">
        <v>0</v>
      </c>
      <c r="E17" s="132">
        <v>7.5</v>
      </c>
      <c r="F17" s="137">
        <v>2</v>
      </c>
      <c r="G17" s="132">
        <v>16</v>
      </c>
      <c r="H17" s="137">
        <v>2</v>
      </c>
      <c r="I17" s="132">
        <v>19</v>
      </c>
      <c r="J17" s="137">
        <v>2</v>
      </c>
      <c r="K17" s="132">
        <v>17</v>
      </c>
      <c r="L17" s="137">
        <v>0</v>
      </c>
      <c r="M17" s="132">
        <v>10.5</v>
      </c>
      <c r="N17" s="137">
        <v>0</v>
      </c>
      <c r="O17" s="132">
        <v>14.5</v>
      </c>
      <c r="P17" s="137">
        <v>0</v>
      </c>
      <c r="Q17" s="132">
        <v>14.5</v>
      </c>
      <c r="R17" s="137">
        <v>0</v>
      </c>
      <c r="S17" s="132">
        <v>11</v>
      </c>
      <c r="T17" s="144">
        <v>0</v>
      </c>
      <c r="U17" s="177">
        <v>13</v>
      </c>
      <c r="V17" s="137">
        <v>1</v>
      </c>
      <c r="W17" s="171">
        <v>15</v>
      </c>
      <c r="X17" s="137">
        <v>0</v>
      </c>
      <c r="Y17" s="171">
        <v>11</v>
      </c>
      <c r="Z17" s="137">
        <v>0</v>
      </c>
      <c r="AA17" s="132">
        <v>12.5</v>
      </c>
      <c r="AB17" s="137">
        <v>0</v>
      </c>
      <c r="AC17" s="133">
        <v>14</v>
      </c>
      <c r="AD17" s="71">
        <f t="shared" si="0"/>
        <v>7</v>
      </c>
      <c r="AE17" s="72">
        <f t="shared" si="1"/>
        <v>175.5</v>
      </c>
      <c r="AF17" s="93">
        <f t="shared" si="2"/>
        <v>3</v>
      </c>
      <c r="AG17" s="82">
        <f t="shared" si="3"/>
        <v>9</v>
      </c>
      <c r="AH17" s="94">
        <f t="shared" si="4"/>
        <v>1</v>
      </c>
      <c r="AI17" s="44">
        <f t="shared" si="5"/>
        <v>0.26923076923076922</v>
      </c>
      <c r="AJ17" s="39">
        <v>0</v>
      </c>
    </row>
    <row r="18" spans="1:37" ht="21" thickBot="1">
      <c r="A18" s="56"/>
      <c r="B18" s="68">
        <v>13</v>
      </c>
      <c r="C18" s="125" t="s">
        <v>46</v>
      </c>
      <c r="D18" s="137">
        <v>0</v>
      </c>
      <c r="E18" s="132">
        <v>12</v>
      </c>
      <c r="F18" s="137">
        <v>0</v>
      </c>
      <c r="G18" s="132">
        <v>13</v>
      </c>
      <c r="H18" s="137">
        <v>0</v>
      </c>
      <c r="I18" s="132">
        <v>11</v>
      </c>
      <c r="J18" s="137">
        <v>0</v>
      </c>
      <c r="K18" s="132">
        <v>9.5</v>
      </c>
      <c r="L18" s="137">
        <v>2</v>
      </c>
      <c r="M18" s="132">
        <v>15.5</v>
      </c>
      <c r="N18" s="137">
        <v>0</v>
      </c>
      <c r="O18" s="132">
        <v>6</v>
      </c>
      <c r="P18" s="137">
        <v>0</v>
      </c>
      <c r="Q18" s="132">
        <v>8.5</v>
      </c>
      <c r="R18" s="137">
        <v>0</v>
      </c>
      <c r="S18" s="132">
        <v>9.5</v>
      </c>
      <c r="T18" s="144">
        <v>0</v>
      </c>
      <c r="U18" s="177">
        <v>7</v>
      </c>
      <c r="V18" s="137">
        <v>2</v>
      </c>
      <c r="W18" s="132">
        <v>19.5</v>
      </c>
      <c r="X18" s="137">
        <v>0</v>
      </c>
      <c r="Y18" s="171">
        <v>11</v>
      </c>
      <c r="Z18" s="137">
        <v>2</v>
      </c>
      <c r="AA18" s="132">
        <v>19</v>
      </c>
      <c r="AB18" s="137">
        <v>0</v>
      </c>
      <c r="AC18" s="171">
        <v>12</v>
      </c>
      <c r="AD18" s="71">
        <f t="shared" si="0"/>
        <v>6</v>
      </c>
      <c r="AE18" s="72">
        <f t="shared" si="1"/>
        <v>153.5</v>
      </c>
      <c r="AF18" s="93">
        <f t="shared" si="2"/>
        <v>3</v>
      </c>
      <c r="AG18" s="82">
        <f t="shared" si="3"/>
        <v>10</v>
      </c>
      <c r="AH18" s="94">
        <f t="shared" si="4"/>
        <v>0</v>
      </c>
      <c r="AI18" s="44">
        <f t="shared" si="5"/>
        <v>0.23076923076923078</v>
      </c>
      <c r="AJ18" s="39">
        <v>0</v>
      </c>
    </row>
    <row r="19" spans="1:37" ht="21" thickBot="1">
      <c r="A19" s="56"/>
      <c r="B19" s="53">
        <v>14</v>
      </c>
      <c r="C19" s="68" t="s">
        <v>38</v>
      </c>
      <c r="D19" s="137">
        <v>0</v>
      </c>
      <c r="E19" s="132">
        <v>13.5</v>
      </c>
      <c r="F19" s="137">
        <v>0</v>
      </c>
      <c r="G19" s="132">
        <v>12</v>
      </c>
      <c r="H19" s="137">
        <v>0</v>
      </c>
      <c r="I19" s="132">
        <v>9</v>
      </c>
      <c r="J19" s="137">
        <v>0</v>
      </c>
      <c r="K19" s="132">
        <v>8.5</v>
      </c>
      <c r="L19" s="137">
        <v>0</v>
      </c>
      <c r="M19" s="132">
        <v>4.5</v>
      </c>
      <c r="N19" s="137">
        <v>0</v>
      </c>
      <c r="O19" s="132">
        <v>9</v>
      </c>
      <c r="P19" s="137">
        <v>2</v>
      </c>
      <c r="Q19" s="132">
        <v>15.5</v>
      </c>
      <c r="R19" s="137">
        <v>0</v>
      </c>
      <c r="S19" s="132">
        <v>4.5</v>
      </c>
      <c r="T19" s="137">
        <v>2</v>
      </c>
      <c r="U19" s="132">
        <v>21</v>
      </c>
      <c r="V19" s="137">
        <v>0</v>
      </c>
      <c r="W19" s="171">
        <v>10.5</v>
      </c>
      <c r="X19" s="137">
        <v>0</v>
      </c>
      <c r="Y19" s="132">
        <v>5.5</v>
      </c>
      <c r="Z19" s="137">
        <v>0</v>
      </c>
      <c r="AA19" s="171">
        <v>5</v>
      </c>
      <c r="AB19" s="137">
        <v>0</v>
      </c>
      <c r="AC19" s="133">
        <v>5.5</v>
      </c>
      <c r="AD19" s="162">
        <f t="shared" si="0"/>
        <v>4</v>
      </c>
      <c r="AE19" s="99">
        <f t="shared" si="1"/>
        <v>124</v>
      </c>
      <c r="AF19" s="100">
        <f t="shared" si="2"/>
        <v>2</v>
      </c>
      <c r="AG19" s="101">
        <f t="shared" si="3"/>
        <v>11</v>
      </c>
      <c r="AH19" s="102">
        <f t="shared" si="4"/>
        <v>0</v>
      </c>
      <c r="AI19" s="103">
        <f t="shared" si="5"/>
        <v>0.15384615384615385</v>
      </c>
      <c r="AJ19" s="61">
        <v>0</v>
      </c>
    </row>
    <row r="20" spans="1:37" ht="18">
      <c r="A20" s="56"/>
      <c r="B20" s="58"/>
      <c r="C20" s="27" t="s">
        <v>23</v>
      </c>
      <c r="D20" s="19">
        <f t="shared" ref="D20:AH20" si="6">SUM(D6:D19)</f>
        <v>14</v>
      </c>
      <c r="E20" s="19">
        <f t="shared" si="6"/>
        <v>210</v>
      </c>
      <c r="F20" s="19">
        <f t="shared" si="6"/>
        <v>14</v>
      </c>
      <c r="G20" s="19">
        <f t="shared" si="6"/>
        <v>210</v>
      </c>
      <c r="H20" s="19" t="s">
        <v>76</v>
      </c>
      <c r="I20" s="19">
        <f t="shared" si="6"/>
        <v>210</v>
      </c>
      <c r="J20" s="19">
        <f t="shared" si="6"/>
        <v>14</v>
      </c>
      <c r="K20" s="19">
        <f t="shared" si="6"/>
        <v>210</v>
      </c>
      <c r="L20" s="19">
        <f t="shared" si="6"/>
        <v>14</v>
      </c>
      <c r="M20" s="19">
        <f t="shared" si="6"/>
        <v>210</v>
      </c>
      <c r="N20" s="19">
        <f t="shared" si="6"/>
        <v>14</v>
      </c>
      <c r="O20" s="19">
        <f t="shared" si="6"/>
        <v>210</v>
      </c>
      <c r="P20" s="19">
        <f t="shared" si="6"/>
        <v>14</v>
      </c>
      <c r="Q20" s="19">
        <f t="shared" si="6"/>
        <v>210</v>
      </c>
      <c r="R20" s="19">
        <f t="shared" si="6"/>
        <v>14</v>
      </c>
      <c r="S20" s="19">
        <f t="shared" si="6"/>
        <v>210</v>
      </c>
      <c r="T20" s="19">
        <f t="shared" si="6"/>
        <v>14</v>
      </c>
      <c r="U20" s="19">
        <f t="shared" si="6"/>
        <v>210</v>
      </c>
      <c r="V20" s="19">
        <f t="shared" si="6"/>
        <v>14</v>
      </c>
      <c r="W20" s="19">
        <f t="shared" si="6"/>
        <v>210</v>
      </c>
      <c r="X20" s="19">
        <f t="shared" si="6"/>
        <v>14</v>
      </c>
      <c r="Y20" s="19">
        <f t="shared" si="6"/>
        <v>210</v>
      </c>
      <c r="Z20" s="19">
        <f t="shared" si="6"/>
        <v>14</v>
      </c>
      <c r="AA20" s="19">
        <f t="shared" si="6"/>
        <v>210</v>
      </c>
      <c r="AB20" s="19">
        <f t="shared" si="6"/>
        <v>14</v>
      </c>
      <c r="AC20" s="19">
        <f t="shared" si="6"/>
        <v>210.1</v>
      </c>
      <c r="AD20" s="19">
        <f t="shared" si="6"/>
        <v>182</v>
      </c>
      <c r="AE20" s="40">
        <f t="shared" si="6"/>
        <v>2730.1</v>
      </c>
      <c r="AF20" s="28">
        <f t="shared" si="6"/>
        <v>87</v>
      </c>
      <c r="AG20" s="28">
        <f t="shared" si="6"/>
        <v>87</v>
      </c>
      <c r="AH20" s="29">
        <f t="shared" si="6"/>
        <v>8</v>
      </c>
      <c r="AI20" s="13"/>
      <c r="AJ20" s="59">
        <f>SUM(AJ6:AJ19)/2</f>
        <v>0</v>
      </c>
      <c r="AK20" s="34"/>
    </row>
    <row r="21" spans="1:37" ht="15.75" thickBot="1">
      <c r="A21" s="56"/>
      <c r="AD21" s="15">
        <f>SUM(D20,F20,H20,J20,L20,N20,P20,R20,T20,V20,X20,Z20,AB20)</f>
        <v>168</v>
      </c>
      <c r="AE21" s="15">
        <f>SUM(E20,G20,I20,K20,M20,O20,Q20,S20,U20,W20,Y20,AA20,AC20)</f>
        <v>2730.1</v>
      </c>
      <c r="AF21" s="230">
        <f>SUM(AF20,AG20,AH20)</f>
        <v>182</v>
      </c>
      <c r="AG21" s="230"/>
      <c r="AH21" s="230"/>
      <c r="AI21" s="14"/>
      <c r="AJ21" s="14" t="s">
        <v>24</v>
      </c>
      <c r="AK21" s="34"/>
    </row>
    <row r="22" spans="1:37">
      <c r="A22" s="57"/>
      <c r="B22" s="208" t="s">
        <v>25</v>
      </c>
      <c r="C22" s="209"/>
      <c r="D22" s="209"/>
      <c r="E22" s="209"/>
      <c r="F22" s="209"/>
      <c r="G22" s="209"/>
      <c r="H22" s="209"/>
      <c r="I22" s="210"/>
      <c r="J22" s="211" t="s">
        <v>26</v>
      </c>
      <c r="K22" s="212"/>
      <c r="L22" s="212"/>
      <c r="M22" s="213"/>
      <c r="N22" s="208" t="s">
        <v>25</v>
      </c>
      <c r="O22" s="209"/>
      <c r="P22" s="209"/>
      <c r="Q22" s="209"/>
      <c r="R22" s="209"/>
      <c r="S22" s="209"/>
      <c r="T22" s="209"/>
      <c r="U22" s="210"/>
      <c r="V22" s="211" t="s">
        <v>26</v>
      </c>
      <c r="W22" s="212"/>
      <c r="X22" s="212"/>
      <c r="Y22" s="213"/>
    </row>
    <row r="23" spans="1:37" ht="15.75" thickBot="1">
      <c r="B23" s="20" t="s">
        <v>27</v>
      </c>
      <c r="C23" s="75" t="s">
        <v>49</v>
      </c>
      <c r="D23" s="76"/>
      <c r="E23" s="75" t="s">
        <v>49</v>
      </c>
      <c r="F23" s="21" t="s">
        <v>28</v>
      </c>
      <c r="G23" s="77" t="s">
        <v>29</v>
      </c>
      <c r="H23" s="78"/>
      <c r="I23" s="79"/>
      <c r="J23" s="22" t="s">
        <v>30</v>
      </c>
      <c r="K23" s="23" t="s">
        <v>31</v>
      </c>
      <c r="L23" s="24" t="s">
        <v>32</v>
      </c>
      <c r="M23" s="25" t="s">
        <v>33</v>
      </c>
      <c r="N23" s="20" t="s">
        <v>27</v>
      </c>
      <c r="O23" s="75" t="s">
        <v>49</v>
      </c>
      <c r="P23" s="76"/>
      <c r="Q23" s="75" t="s">
        <v>49</v>
      </c>
      <c r="R23" s="21" t="s">
        <v>28</v>
      </c>
      <c r="S23" s="77" t="s">
        <v>29</v>
      </c>
      <c r="T23" s="78"/>
      <c r="U23" s="79"/>
      <c r="V23" s="22" t="s">
        <v>30</v>
      </c>
      <c r="W23" s="23" t="s">
        <v>31</v>
      </c>
      <c r="X23" s="24" t="s">
        <v>32</v>
      </c>
      <c r="Y23" s="25" t="s">
        <v>33</v>
      </c>
    </row>
    <row r="24" spans="1:37">
      <c r="B24" s="149" t="s">
        <v>83</v>
      </c>
      <c r="C24" s="150" t="s">
        <v>47</v>
      </c>
      <c r="D24" s="151" t="s">
        <v>70</v>
      </c>
      <c r="E24" s="150" t="s">
        <v>35</v>
      </c>
      <c r="F24" s="152">
        <v>16</v>
      </c>
      <c r="G24" s="195" t="s">
        <v>103</v>
      </c>
      <c r="H24" s="196"/>
      <c r="I24" s="197"/>
      <c r="J24" s="153" t="s">
        <v>90</v>
      </c>
      <c r="K24" s="154">
        <v>8</v>
      </c>
      <c r="L24" s="154">
        <v>24</v>
      </c>
      <c r="M24" s="170" t="s">
        <v>88</v>
      </c>
      <c r="N24" s="149" t="s">
        <v>96</v>
      </c>
      <c r="O24" s="141" t="s">
        <v>43</v>
      </c>
      <c r="P24" s="142" t="s">
        <v>70</v>
      </c>
      <c r="Q24" s="150" t="s">
        <v>44</v>
      </c>
      <c r="R24" s="152">
        <v>23</v>
      </c>
      <c r="S24" s="195" t="s">
        <v>117</v>
      </c>
      <c r="T24" s="196"/>
      <c r="U24" s="197"/>
      <c r="V24" s="140" t="s">
        <v>90</v>
      </c>
      <c r="W24" s="141">
        <v>9</v>
      </c>
      <c r="X24" s="150">
        <v>21</v>
      </c>
      <c r="Y24" s="170" t="s">
        <v>88</v>
      </c>
    </row>
    <row r="25" spans="1:37">
      <c r="B25" s="140" t="s">
        <v>85</v>
      </c>
      <c r="C25" s="141" t="s">
        <v>42</v>
      </c>
      <c r="D25" s="142" t="s">
        <v>70</v>
      </c>
      <c r="E25" s="141" t="s">
        <v>35</v>
      </c>
      <c r="F25" s="141">
        <v>18</v>
      </c>
      <c r="G25" s="214" t="s">
        <v>103</v>
      </c>
      <c r="H25" s="215"/>
      <c r="I25" s="216"/>
      <c r="J25" s="140" t="s">
        <v>90</v>
      </c>
      <c r="K25" s="141">
        <v>9</v>
      </c>
      <c r="L25" s="141">
        <v>15</v>
      </c>
      <c r="M25" s="143" t="s">
        <v>88</v>
      </c>
      <c r="N25" s="111"/>
      <c r="O25" s="112"/>
      <c r="P25" s="113"/>
      <c r="Q25" s="112"/>
      <c r="R25" s="114"/>
      <c r="S25" s="218"/>
      <c r="T25" s="219"/>
      <c r="U25" s="220"/>
      <c r="V25" s="122"/>
      <c r="W25" s="116"/>
      <c r="X25" s="112"/>
      <c r="Y25" s="117"/>
    </row>
    <row r="26" spans="1:37">
      <c r="B26" s="146" t="s">
        <v>91</v>
      </c>
      <c r="C26" s="147" t="s">
        <v>38</v>
      </c>
      <c r="D26" s="142" t="s">
        <v>70</v>
      </c>
      <c r="E26" s="147" t="s">
        <v>34</v>
      </c>
      <c r="F26" s="141">
        <v>21</v>
      </c>
      <c r="G26" s="214" t="s">
        <v>103</v>
      </c>
      <c r="H26" s="215"/>
      <c r="I26" s="216"/>
      <c r="J26" s="140" t="s">
        <v>114</v>
      </c>
      <c r="K26" s="141">
        <v>9</v>
      </c>
      <c r="L26" s="147">
        <v>8</v>
      </c>
      <c r="M26" s="143" t="s">
        <v>88</v>
      </c>
      <c r="N26" s="115"/>
      <c r="O26" s="116"/>
      <c r="P26" s="113"/>
      <c r="Q26" s="116"/>
      <c r="R26" s="118"/>
      <c r="S26" s="218"/>
      <c r="T26" s="219"/>
      <c r="U26" s="220"/>
      <c r="V26" s="115"/>
      <c r="W26" s="116"/>
      <c r="X26" s="116"/>
      <c r="Y26" s="117"/>
    </row>
    <row r="27" spans="1:37">
      <c r="B27" s="146" t="s">
        <v>30</v>
      </c>
      <c r="C27" s="147" t="s">
        <v>46</v>
      </c>
      <c r="D27" s="142" t="s">
        <v>70</v>
      </c>
      <c r="E27" s="147" t="s">
        <v>35</v>
      </c>
      <c r="F27" s="141">
        <v>22</v>
      </c>
      <c r="G27" s="214" t="s">
        <v>103</v>
      </c>
      <c r="H27" s="215"/>
      <c r="I27" s="216"/>
      <c r="J27" s="140" t="s">
        <v>114</v>
      </c>
      <c r="K27" s="141">
        <v>9</v>
      </c>
      <c r="L27" s="141">
        <v>22</v>
      </c>
      <c r="M27" s="143" t="s">
        <v>88</v>
      </c>
      <c r="N27" s="115"/>
      <c r="O27" s="116"/>
      <c r="P27" s="113"/>
      <c r="Q27" s="116"/>
      <c r="R27" s="118"/>
      <c r="S27" s="218"/>
      <c r="T27" s="219"/>
      <c r="U27" s="220"/>
      <c r="V27" s="115"/>
      <c r="W27" s="116"/>
      <c r="X27" s="116"/>
      <c r="Y27" s="128"/>
    </row>
    <row r="28" spans="1:37" ht="15.75" thickBot="1">
      <c r="B28" s="35" t="s">
        <v>95</v>
      </c>
      <c r="C28" s="36" t="s">
        <v>37</v>
      </c>
      <c r="D28" s="36" t="s">
        <v>70</v>
      </c>
      <c r="E28" s="36" t="s">
        <v>42</v>
      </c>
      <c r="F28" s="37">
        <v>23</v>
      </c>
      <c r="G28" s="244" t="s">
        <v>117</v>
      </c>
      <c r="H28" s="245"/>
      <c r="I28" s="246"/>
      <c r="J28" s="119" t="s">
        <v>118</v>
      </c>
      <c r="K28" s="120">
        <v>9</v>
      </c>
      <c r="L28" s="120">
        <v>27</v>
      </c>
      <c r="M28" s="123"/>
      <c r="N28" s="35"/>
      <c r="O28" s="36"/>
      <c r="P28" s="36"/>
      <c r="Q28" s="36"/>
      <c r="R28" s="37"/>
      <c r="S28" s="244"/>
      <c r="T28" s="245"/>
      <c r="U28" s="246"/>
      <c r="V28" s="38"/>
      <c r="W28" s="36"/>
      <c r="X28" s="36"/>
      <c r="Y28" s="110"/>
    </row>
  </sheetData>
  <sortState ref="C6:AI19">
    <sortCondition descending="1" ref="AD6:AD19"/>
    <sortCondition descending="1" ref="AE6:AE19"/>
  </sortState>
  <mergeCells count="38">
    <mergeCell ref="G28:I28"/>
    <mergeCell ref="S28:U28"/>
    <mergeCell ref="G25:I25"/>
    <mergeCell ref="S25:U25"/>
    <mergeCell ref="G26:I26"/>
    <mergeCell ref="S26:U26"/>
    <mergeCell ref="G27:I27"/>
    <mergeCell ref="S27:U27"/>
    <mergeCell ref="B22:I22"/>
    <mergeCell ref="J22:M22"/>
    <mergeCell ref="N22:U22"/>
    <mergeCell ref="V22:Y22"/>
    <mergeCell ref="G24:I24"/>
    <mergeCell ref="S24:U24"/>
    <mergeCell ref="AF21:AH21"/>
    <mergeCell ref="R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F5:AH5"/>
    <mergeCell ref="B3:P3"/>
    <mergeCell ref="R3:W3"/>
    <mergeCell ref="AE3:AJ3"/>
    <mergeCell ref="B1:P1"/>
    <mergeCell ref="AE1:AJ1"/>
    <mergeCell ref="B2:P2"/>
    <mergeCell ref="S2:V2"/>
    <mergeCell ref="AE2:AJ2"/>
  </mergeCells>
  <pageMargins left="0.2" right="0.2" top="0.75" bottom="0.75" header="0" footer="0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2"/>
  <sheetViews>
    <sheetView tabSelected="1" topLeftCell="A6" workbookViewId="0">
      <selection activeCell="W24" sqref="W24"/>
    </sheetView>
  </sheetViews>
  <sheetFormatPr defaultRowHeight="15"/>
  <cols>
    <col min="1" max="1" width="5.7109375" customWidth="1"/>
    <col min="2" max="2" width="7.7109375" customWidth="1"/>
    <col min="3" max="3" width="6.7109375" customWidth="1"/>
    <col min="4" max="4" width="8.7109375" customWidth="1"/>
    <col min="5" max="7" width="5.7109375" customWidth="1"/>
    <col min="8" max="9" width="6.7109375" customWidth="1"/>
    <col min="10" max="10" width="8.7109375" customWidth="1"/>
    <col min="11" max="13" width="5.7109375" customWidth="1"/>
    <col min="14" max="14" width="6.7109375" customWidth="1"/>
    <col min="15" max="15" width="8.140625" customWidth="1"/>
    <col min="16" max="16" width="8.7109375" customWidth="1"/>
    <col min="17" max="19" width="5.7109375" customWidth="1"/>
    <col min="20" max="20" width="7.85546875" customWidth="1"/>
    <col min="21" max="21" width="9.7109375" customWidth="1"/>
    <col min="22" max="22" width="18.5703125" customWidth="1"/>
    <col min="23" max="23" width="9.5703125" customWidth="1"/>
    <col min="24" max="24" width="18.5703125" customWidth="1"/>
    <col min="25" max="31" width="7.85546875" customWidth="1"/>
  </cols>
  <sheetData>
    <row r="1" spans="1:24" ht="19.5" customHeight="1" thickBot="1">
      <c r="A1" s="256" t="s">
        <v>51</v>
      </c>
      <c r="B1" s="256"/>
      <c r="C1" s="257" t="s">
        <v>52</v>
      </c>
      <c r="D1" s="257"/>
      <c r="E1" s="257"/>
      <c r="F1" s="257"/>
      <c r="G1" s="257"/>
      <c r="H1" s="257"/>
      <c r="I1" s="258" t="s">
        <v>53</v>
      </c>
      <c r="J1" s="258"/>
      <c r="K1" s="258"/>
      <c r="L1" s="258"/>
      <c r="M1" s="258"/>
      <c r="N1" s="258"/>
      <c r="O1" s="259" t="s">
        <v>54</v>
      </c>
      <c r="P1" s="259"/>
      <c r="Q1" s="259"/>
      <c r="R1" s="259"/>
      <c r="S1" s="259"/>
      <c r="T1" s="259"/>
    </row>
    <row r="2" spans="1:24" ht="66" customHeight="1" thickBot="1">
      <c r="A2" s="256"/>
      <c r="B2" s="256"/>
      <c r="C2" s="105" t="s">
        <v>55</v>
      </c>
      <c r="D2" s="106" t="s">
        <v>56</v>
      </c>
      <c r="E2" s="107" t="s">
        <v>57</v>
      </c>
      <c r="F2" s="107" t="s">
        <v>58</v>
      </c>
      <c r="G2" s="107" t="s">
        <v>59</v>
      </c>
      <c r="H2" s="107" t="s">
        <v>60</v>
      </c>
      <c r="I2" s="165" t="s">
        <v>55</v>
      </c>
      <c r="J2" s="166" t="s">
        <v>56</v>
      </c>
      <c r="K2" s="167" t="s">
        <v>57</v>
      </c>
      <c r="L2" s="167" t="s">
        <v>58</v>
      </c>
      <c r="M2" s="167" t="s">
        <v>59</v>
      </c>
      <c r="N2" s="167" t="s">
        <v>60</v>
      </c>
      <c r="O2" s="105" t="s">
        <v>55</v>
      </c>
      <c r="P2" s="106" t="s">
        <v>56</v>
      </c>
      <c r="Q2" s="107" t="s">
        <v>57</v>
      </c>
      <c r="R2" s="107" t="s">
        <v>58</v>
      </c>
      <c r="S2" s="107" t="s">
        <v>59</v>
      </c>
      <c r="T2" s="107" t="s">
        <v>60</v>
      </c>
      <c r="V2" s="260" t="s">
        <v>61</v>
      </c>
      <c r="W2" s="261"/>
      <c r="X2" s="262"/>
    </row>
    <row r="3" spans="1:24" ht="21.95" customHeight="1">
      <c r="A3" s="67">
        <v>1</v>
      </c>
      <c r="B3" s="190" t="s">
        <v>35</v>
      </c>
      <c r="C3" s="95">
        <v>18</v>
      </c>
      <c r="D3" s="98">
        <v>212</v>
      </c>
      <c r="E3" s="80">
        <v>9</v>
      </c>
      <c r="F3" s="80">
        <v>4</v>
      </c>
      <c r="G3" s="80">
        <v>0</v>
      </c>
      <c r="H3" s="108">
        <v>0.69230769230769229</v>
      </c>
      <c r="I3" s="95">
        <v>18</v>
      </c>
      <c r="J3" s="96">
        <v>232</v>
      </c>
      <c r="K3" s="80">
        <v>8</v>
      </c>
      <c r="L3" s="80">
        <v>3</v>
      </c>
      <c r="M3" s="80">
        <v>2</v>
      </c>
      <c r="N3" s="97">
        <v>0.69230769230769229</v>
      </c>
      <c r="O3" s="109">
        <f t="shared" ref="O3:O16" si="0">C3+I3</f>
        <v>36</v>
      </c>
      <c r="P3" s="98">
        <f t="shared" ref="P3:P16" si="1">D3+J3</f>
        <v>444</v>
      </c>
      <c r="Q3" s="30">
        <f t="shared" ref="Q3:Q16" si="2">E3+K3</f>
        <v>17</v>
      </c>
      <c r="R3" s="30">
        <f t="shared" ref="R3:R16" si="3">F3+L3</f>
        <v>7</v>
      </c>
      <c r="S3" s="80">
        <f t="shared" ref="S3:S16" si="4">G3+M3</f>
        <v>2</v>
      </c>
      <c r="T3" s="97">
        <f t="shared" ref="T3:T16" si="5">(Q3+S3/2)/(Q3+R3+S3)</f>
        <v>0.69230769230769229</v>
      </c>
      <c r="U3" s="83"/>
      <c r="V3" s="84"/>
      <c r="W3" s="84"/>
    </row>
    <row r="4" spans="1:24" ht="21.95" customHeight="1">
      <c r="A4" s="68">
        <v>2</v>
      </c>
      <c r="B4" s="189" t="s">
        <v>37</v>
      </c>
      <c r="C4" s="95">
        <v>22</v>
      </c>
      <c r="D4" s="98">
        <v>228</v>
      </c>
      <c r="E4" s="80">
        <v>11</v>
      </c>
      <c r="F4" s="80">
        <v>2</v>
      </c>
      <c r="G4" s="80">
        <v>0</v>
      </c>
      <c r="H4" s="97">
        <v>0.84615384615384615</v>
      </c>
      <c r="I4" s="95">
        <v>12</v>
      </c>
      <c r="J4" s="98">
        <v>197.6</v>
      </c>
      <c r="K4" s="80">
        <v>6</v>
      </c>
      <c r="L4" s="80">
        <v>7</v>
      </c>
      <c r="M4" s="80">
        <v>0</v>
      </c>
      <c r="N4" s="97">
        <v>0.46153846153846156</v>
      </c>
      <c r="O4" s="109">
        <f t="shared" si="0"/>
        <v>34</v>
      </c>
      <c r="P4" s="98">
        <f t="shared" si="1"/>
        <v>425.6</v>
      </c>
      <c r="Q4" s="30">
        <f t="shared" si="2"/>
        <v>17</v>
      </c>
      <c r="R4" s="30">
        <f t="shared" si="3"/>
        <v>9</v>
      </c>
      <c r="S4" s="80">
        <f t="shared" si="4"/>
        <v>0</v>
      </c>
      <c r="T4" s="97">
        <f t="shared" si="5"/>
        <v>0.65384615384615385</v>
      </c>
      <c r="U4" s="83"/>
      <c r="V4" s="247" t="s">
        <v>62</v>
      </c>
      <c r="W4" s="248"/>
      <c r="X4" s="249"/>
    </row>
    <row r="5" spans="1:24" ht="21.95" customHeight="1">
      <c r="A5" s="68">
        <v>3</v>
      </c>
      <c r="B5" s="176" t="s">
        <v>34</v>
      </c>
      <c r="C5" s="95">
        <v>15</v>
      </c>
      <c r="D5" s="98">
        <v>202.5</v>
      </c>
      <c r="E5" s="80">
        <v>7</v>
      </c>
      <c r="F5" s="80">
        <v>5</v>
      </c>
      <c r="G5" s="80">
        <v>1</v>
      </c>
      <c r="H5" s="97">
        <v>0.57692307692307687</v>
      </c>
      <c r="I5" s="95">
        <v>17</v>
      </c>
      <c r="J5" s="96">
        <v>231</v>
      </c>
      <c r="K5" s="80">
        <v>8</v>
      </c>
      <c r="L5" s="80">
        <v>4</v>
      </c>
      <c r="M5" s="80">
        <v>1</v>
      </c>
      <c r="N5" s="97">
        <v>0.65384615384615385</v>
      </c>
      <c r="O5" s="109">
        <f t="shared" si="0"/>
        <v>32</v>
      </c>
      <c r="P5" s="98">
        <f t="shared" si="1"/>
        <v>433.5</v>
      </c>
      <c r="Q5" s="30">
        <f t="shared" si="2"/>
        <v>15</v>
      </c>
      <c r="R5" s="30">
        <f t="shared" si="3"/>
        <v>9</v>
      </c>
      <c r="S5" s="80">
        <f t="shared" si="4"/>
        <v>2</v>
      </c>
      <c r="T5" s="97">
        <f t="shared" si="5"/>
        <v>0.61538461538461542</v>
      </c>
      <c r="U5" s="83"/>
      <c r="V5" s="250"/>
      <c r="W5" s="251"/>
      <c r="X5" s="252"/>
    </row>
    <row r="6" spans="1:24" ht="21.95" customHeight="1">
      <c r="A6" s="69">
        <v>4</v>
      </c>
      <c r="B6" s="176" t="s">
        <v>77</v>
      </c>
      <c r="C6" s="95">
        <v>19</v>
      </c>
      <c r="D6" s="98">
        <v>219</v>
      </c>
      <c r="E6" s="80">
        <v>9</v>
      </c>
      <c r="F6" s="80">
        <v>3</v>
      </c>
      <c r="G6" s="80">
        <v>1</v>
      </c>
      <c r="H6" s="97">
        <v>0.73076923076923073</v>
      </c>
      <c r="I6" s="95">
        <v>13</v>
      </c>
      <c r="J6" s="98">
        <v>206.5</v>
      </c>
      <c r="K6" s="30">
        <v>6</v>
      </c>
      <c r="L6" s="30">
        <v>6</v>
      </c>
      <c r="M6" s="80">
        <v>1</v>
      </c>
      <c r="N6" s="97">
        <v>0.5</v>
      </c>
      <c r="O6" s="109">
        <f t="shared" si="0"/>
        <v>32</v>
      </c>
      <c r="P6" s="98">
        <f t="shared" si="1"/>
        <v>425.5</v>
      </c>
      <c r="Q6" s="30">
        <f t="shared" si="2"/>
        <v>15</v>
      </c>
      <c r="R6" s="30">
        <f t="shared" si="3"/>
        <v>9</v>
      </c>
      <c r="S6" s="80">
        <f t="shared" si="4"/>
        <v>2</v>
      </c>
      <c r="T6" s="97">
        <f t="shared" si="5"/>
        <v>0.61538461538461542</v>
      </c>
      <c r="U6" s="83"/>
      <c r="V6" s="253"/>
      <c r="W6" s="254"/>
      <c r="X6" s="255"/>
    </row>
    <row r="7" spans="1:24" ht="21.95" customHeight="1">
      <c r="A7" s="68">
        <v>5</v>
      </c>
      <c r="B7" s="189" t="s">
        <v>42</v>
      </c>
      <c r="C7" s="95">
        <v>10</v>
      </c>
      <c r="D7" s="98">
        <v>196.5</v>
      </c>
      <c r="E7" s="80">
        <v>5</v>
      </c>
      <c r="F7" s="80">
        <v>8</v>
      </c>
      <c r="G7" s="80">
        <v>0</v>
      </c>
      <c r="H7" s="97">
        <v>0.38461538461538464</v>
      </c>
      <c r="I7" s="95">
        <v>22</v>
      </c>
      <c r="J7" s="98">
        <v>219</v>
      </c>
      <c r="K7" s="80">
        <v>11</v>
      </c>
      <c r="L7" s="80">
        <v>2</v>
      </c>
      <c r="M7" s="80">
        <v>0</v>
      </c>
      <c r="N7" s="97">
        <v>0.84615384615384615</v>
      </c>
      <c r="O7" s="109">
        <f t="shared" si="0"/>
        <v>32</v>
      </c>
      <c r="P7" s="98">
        <f t="shared" si="1"/>
        <v>415.5</v>
      </c>
      <c r="Q7" s="30">
        <f t="shared" si="2"/>
        <v>16</v>
      </c>
      <c r="R7" s="30">
        <f t="shared" si="3"/>
        <v>10</v>
      </c>
      <c r="S7" s="80">
        <f t="shared" si="4"/>
        <v>0</v>
      </c>
      <c r="T7" s="97">
        <f t="shared" si="5"/>
        <v>0.61538461538461542</v>
      </c>
      <c r="U7" s="83"/>
    </row>
    <row r="8" spans="1:24" ht="21.95" customHeight="1">
      <c r="A8" s="68">
        <v>6</v>
      </c>
      <c r="B8" s="176" t="s">
        <v>43</v>
      </c>
      <c r="C8" s="95">
        <v>14</v>
      </c>
      <c r="D8" s="98">
        <v>182</v>
      </c>
      <c r="E8" s="80">
        <v>7</v>
      </c>
      <c r="F8" s="80">
        <v>6</v>
      </c>
      <c r="G8" s="80">
        <v>0</v>
      </c>
      <c r="H8" s="97">
        <v>0.53846153846153844</v>
      </c>
      <c r="I8" s="95">
        <v>18</v>
      </c>
      <c r="J8" s="98">
        <v>215.5</v>
      </c>
      <c r="K8" s="80">
        <v>9</v>
      </c>
      <c r="L8" s="80">
        <v>4</v>
      </c>
      <c r="M8" s="80">
        <v>0</v>
      </c>
      <c r="N8" s="97">
        <v>0.69230769230769229</v>
      </c>
      <c r="O8" s="109">
        <f t="shared" si="0"/>
        <v>32</v>
      </c>
      <c r="P8" s="98">
        <f t="shared" si="1"/>
        <v>397.5</v>
      </c>
      <c r="Q8" s="30">
        <f t="shared" si="2"/>
        <v>16</v>
      </c>
      <c r="R8" s="30">
        <f t="shared" si="3"/>
        <v>10</v>
      </c>
      <c r="S8" s="80">
        <f t="shared" si="4"/>
        <v>0</v>
      </c>
      <c r="T8" s="97">
        <f t="shared" si="5"/>
        <v>0.61538461538461542</v>
      </c>
      <c r="U8" s="83"/>
      <c r="V8" s="263" t="s">
        <v>63</v>
      </c>
      <c r="W8" s="264"/>
      <c r="X8" s="265"/>
    </row>
    <row r="9" spans="1:24" ht="21.95" customHeight="1">
      <c r="A9" s="69">
        <v>7</v>
      </c>
      <c r="B9" s="182" t="s">
        <v>22</v>
      </c>
      <c r="C9" s="95">
        <v>16</v>
      </c>
      <c r="D9" s="98">
        <v>219</v>
      </c>
      <c r="E9" s="104">
        <v>8</v>
      </c>
      <c r="F9" s="104">
        <v>5</v>
      </c>
      <c r="G9" s="104">
        <v>0</v>
      </c>
      <c r="H9" s="108">
        <v>0.61538461538461542</v>
      </c>
      <c r="I9" s="95">
        <v>15</v>
      </c>
      <c r="J9" s="96">
        <v>204.5</v>
      </c>
      <c r="K9" s="80">
        <v>7</v>
      </c>
      <c r="L9" s="80">
        <v>5</v>
      </c>
      <c r="M9" s="80">
        <v>1</v>
      </c>
      <c r="N9" s="97">
        <v>0.57692307692307687</v>
      </c>
      <c r="O9" s="109">
        <f t="shared" si="0"/>
        <v>31</v>
      </c>
      <c r="P9" s="98">
        <f t="shared" si="1"/>
        <v>423.5</v>
      </c>
      <c r="Q9" s="30">
        <f t="shared" si="2"/>
        <v>15</v>
      </c>
      <c r="R9" s="30">
        <f t="shared" si="3"/>
        <v>10</v>
      </c>
      <c r="S9" s="80">
        <f t="shared" si="4"/>
        <v>1</v>
      </c>
      <c r="T9" s="97">
        <f t="shared" si="5"/>
        <v>0.59615384615384615</v>
      </c>
      <c r="U9" s="83"/>
      <c r="V9" s="266"/>
      <c r="W9" s="267"/>
      <c r="X9" s="268"/>
    </row>
    <row r="10" spans="1:24" ht="21.95" customHeight="1">
      <c r="A10" s="68">
        <v>8</v>
      </c>
      <c r="B10" s="176" t="s">
        <v>41</v>
      </c>
      <c r="C10" s="95">
        <v>13</v>
      </c>
      <c r="D10" s="98">
        <v>197</v>
      </c>
      <c r="E10" s="80">
        <v>6</v>
      </c>
      <c r="F10" s="80">
        <v>6</v>
      </c>
      <c r="G10" s="80">
        <v>1</v>
      </c>
      <c r="H10" s="108">
        <v>0.5</v>
      </c>
      <c r="I10" s="95">
        <v>17</v>
      </c>
      <c r="J10" s="98">
        <v>215</v>
      </c>
      <c r="K10" s="80">
        <v>8</v>
      </c>
      <c r="L10" s="80">
        <v>4</v>
      </c>
      <c r="M10" s="80">
        <v>1</v>
      </c>
      <c r="N10" s="97">
        <v>0.65384615384615385</v>
      </c>
      <c r="O10" s="109">
        <f t="shared" si="0"/>
        <v>30</v>
      </c>
      <c r="P10" s="98">
        <f t="shared" si="1"/>
        <v>412</v>
      </c>
      <c r="Q10" s="30">
        <f t="shared" si="2"/>
        <v>14</v>
      </c>
      <c r="R10" s="30">
        <f t="shared" si="3"/>
        <v>10</v>
      </c>
      <c r="S10" s="80">
        <f t="shared" si="4"/>
        <v>2</v>
      </c>
      <c r="T10" s="97">
        <f t="shared" si="5"/>
        <v>0.57692307692307687</v>
      </c>
      <c r="U10" s="83"/>
    </row>
    <row r="11" spans="1:24" ht="21.95" customHeight="1">
      <c r="A11" s="68">
        <v>9</v>
      </c>
      <c r="B11" s="53" t="s">
        <v>47</v>
      </c>
      <c r="C11" s="95">
        <v>16</v>
      </c>
      <c r="D11" s="98">
        <v>199</v>
      </c>
      <c r="E11" s="80">
        <v>8</v>
      </c>
      <c r="F11" s="80">
        <v>5</v>
      </c>
      <c r="G11" s="80">
        <v>0</v>
      </c>
      <c r="H11" s="108">
        <v>0.61538461538461542</v>
      </c>
      <c r="I11" s="95">
        <v>9</v>
      </c>
      <c r="J11" s="98">
        <v>186.5</v>
      </c>
      <c r="K11" s="80">
        <v>4</v>
      </c>
      <c r="L11" s="80">
        <v>8</v>
      </c>
      <c r="M11" s="80">
        <v>1</v>
      </c>
      <c r="N11" s="97">
        <v>0.34615384615384615</v>
      </c>
      <c r="O11" s="109">
        <f t="shared" si="0"/>
        <v>25</v>
      </c>
      <c r="P11" s="98">
        <f t="shared" si="1"/>
        <v>385.5</v>
      </c>
      <c r="Q11" s="30">
        <f t="shared" si="2"/>
        <v>12</v>
      </c>
      <c r="R11" s="30">
        <f t="shared" si="3"/>
        <v>13</v>
      </c>
      <c r="S11" s="80">
        <f t="shared" si="4"/>
        <v>1</v>
      </c>
      <c r="T11" s="97">
        <f t="shared" si="5"/>
        <v>0.48076923076923078</v>
      </c>
      <c r="U11" s="83"/>
      <c r="V11" s="263" t="s">
        <v>82</v>
      </c>
      <c r="W11" s="264"/>
      <c r="X11" s="265"/>
    </row>
    <row r="12" spans="1:24" ht="21.95" customHeight="1">
      <c r="A12" s="69">
        <v>10</v>
      </c>
      <c r="B12" s="53" t="s">
        <v>44</v>
      </c>
      <c r="C12" s="95">
        <v>12</v>
      </c>
      <c r="D12" s="98">
        <v>181</v>
      </c>
      <c r="E12" s="80">
        <v>6</v>
      </c>
      <c r="F12" s="80">
        <v>7</v>
      </c>
      <c r="G12" s="80">
        <v>0</v>
      </c>
      <c r="H12" s="97">
        <v>0.46153846153846156</v>
      </c>
      <c r="I12" s="95">
        <v>12</v>
      </c>
      <c r="J12" s="96">
        <v>188</v>
      </c>
      <c r="K12" s="80">
        <v>6</v>
      </c>
      <c r="L12" s="80">
        <v>7</v>
      </c>
      <c r="M12" s="80">
        <v>0</v>
      </c>
      <c r="N12" s="97">
        <v>0.46153846153846156</v>
      </c>
      <c r="O12" s="109">
        <f t="shared" si="0"/>
        <v>24</v>
      </c>
      <c r="P12" s="98">
        <f t="shared" si="1"/>
        <v>369</v>
      </c>
      <c r="Q12" s="30">
        <f t="shared" si="2"/>
        <v>12</v>
      </c>
      <c r="R12" s="30">
        <f t="shared" si="3"/>
        <v>14</v>
      </c>
      <c r="S12" s="80">
        <f t="shared" si="4"/>
        <v>0</v>
      </c>
      <c r="T12" s="97">
        <f t="shared" si="5"/>
        <v>0.46153846153846156</v>
      </c>
      <c r="U12" s="83"/>
      <c r="V12" s="266"/>
      <c r="W12" s="267"/>
      <c r="X12" s="268"/>
    </row>
    <row r="13" spans="1:24" ht="21.95" customHeight="1">
      <c r="A13" s="68">
        <v>11</v>
      </c>
      <c r="B13" s="53" t="s">
        <v>39</v>
      </c>
      <c r="C13" s="95">
        <v>9</v>
      </c>
      <c r="D13" s="98">
        <v>181</v>
      </c>
      <c r="E13" s="80">
        <v>4</v>
      </c>
      <c r="F13" s="80">
        <v>8</v>
      </c>
      <c r="G13" s="80">
        <v>1</v>
      </c>
      <c r="H13" s="97">
        <v>0.34615384615384615</v>
      </c>
      <c r="I13" s="95">
        <v>12</v>
      </c>
      <c r="J13" s="98">
        <v>181.5</v>
      </c>
      <c r="K13" s="80">
        <v>6</v>
      </c>
      <c r="L13" s="80">
        <v>7</v>
      </c>
      <c r="M13" s="80">
        <v>0</v>
      </c>
      <c r="N13" s="97">
        <v>0.46153846153846156</v>
      </c>
      <c r="O13" s="109">
        <f t="shared" si="0"/>
        <v>21</v>
      </c>
      <c r="P13" s="98">
        <f t="shared" si="1"/>
        <v>362.5</v>
      </c>
      <c r="Q13" s="30">
        <f t="shared" si="2"/>
        <v>10</v>
      </c>
      <c r="R13" s="30">
        <f t="shared" si="3"/>
        <v>15</v>
      </c>
      <c r="S13" s="80">
        <f t="shared" si="4"/>
        <v>1</v>
      </c>
      <c r="T13" s="97">
        <f t="shared" si="5"/>
        <v>0.40384615384615385</v>
      </c>
      <c r="U13" s="83"/>
    </row>
    <row r="14" spans="1:24" ht="21.95" customHeight="1">
      <c r="A14" s="68">
        <v>12</v>
      </c>
      <c r="B14" s="53" t="s">
        <v>36</v>
      </c>
      <c r="C14" s="95">
        <v>10</v>
      </c>
      <c r="D14" s="98">
        <v>192.5</v>
      </c>
      <c r="E14" s="80">
        <v>5</v>
      </c>
      <c r="F14" s="80">
        <v>8</v>
      </c>
      <c r="G14" s="80">
        <v>0</v>
      </c>
      <c r="H14" s="97">
        <v>0.38461538461538464</v>
      </c>
      <c r="I14" s="95">
        <v>7</v>
      </c>
      <c r="J14" s="98">
        <v>175.5</v>
      </c>
      <c r="K14" s="80">
        <v>3</v>
      </c>
      <c r="L14" s="80">
        <v>9</v>
      </c>
      <c r="M14" s="80">
        <v>1</v>
      </c>
      <c r="N14" s="97">
        <v>0.26923076923076922</v>
      </c>
      <c r="O14" s="109">
        <f t="shared" si="0"/>
        <v>17</v>
      </c>
      <c r="P14" s="98">
        <f t="shared" si="1"/>
        <v>368</v>
      </c>
      <c r="Q14" s="30">
        <f t="shared" si="2"/>
        <v>8</v>
      </c>
      <c r="R14" s="30">
        <f t="shared" si="3"/>
        <v>17</v>
      </c>
      <c r="S14" s="80">
        <f t="shared" si="4"/>
        <v>1</v>
      </c>
      <c r="T14" s="97">
        <f t="shared" si="5"/>
        <v>0.32692307692307693</v>
      </c>
      <c r="U14" s="83"/>
      <c r="V14" s="263" t="s">
        <v>64</v>
      </c>
      <c r="W14" s="264"/>
      <c r="X14" s="265"/>
    </row>
    <row r="15" spans="1:24" ht="21.95" customHeight="1">
      <c r="A15" s="68">
        <v>13</v>
      </c>
      <c r="B15" s="53" t="s">
        <v>46</v>
      </c>
      <c r="C15" s="95">
        <v>8</v>
      </c>
      <c r="D15" s="98">
        <v>170.5</v>
      </c>
      <c r="E15" s="80">
        <v>4</v>
      </c>
      <c r="F15" s="80">
        <v>9</v>
      </c>
      <c r="G15" s="80">
        <v>0</v>
      </c>
      <c r="H15" s="97">
        <v>0.30769230769230771</v>
      </c>
      <c r="I15" s="178">
        <v>6</v>
      </c>
      <c r="J15" s="179">
        <v>153.5</v>
      </c>
      <c r="K15" s="180">
        <v>3</v>
      </c>
      <c r="L15" s="180">
        <v>10</v>
      </c>
      <c r="M15" s="180">
        <v>0</v>
      </c>
      <c r="N15" s="181">
        <v>0.23076923076923078</v>
      </c>
      <c r="O15" s="109">
        <f t="shared" si="0"/>
        <v>14</v>
      </c>
      <c r="P15" s="98">
        <f t="shared" si="1"/>
        <v>324</v>
      </c>
      <c r="Q15" s="30">
        <f t="shared" si="2"/>
        <v>7</v>
      </c>
      <c r="R15" s="30">
        <f t="shared" si="3"/>
        <v>19</v>
      </c>
      <c r="S15" s="80">
        <f t="shared" si="4"/>
        <v>0</v>
      </c>
      <c r="T15" s="97">
        <f t="shared" si="5"/>
        <v>0.26923076923076922</v>
      </c>
      <c r="U15" s="83"/>
      <c r="V15" s="269"/>
      <c r="W15" s="270"/>
      <c r="X15" s="271"/>
    </row>
    <row r="16" spans="1:24" ht="21.95" customHeight="1" thickBot="1">
      <c r="A16" s="70">
        <v>14</v>
      </c>
      <c r="B16" s="54" t="s">
        <v>38</v>
      </c>
      <c r="C16" s="95">
        <v>0</v>
      </c>
      <c r="D16" s="98">
        <v>130</v>
      </c>
      <c r="E16" s="80">
        <v>0</v>
      </c>
      <c r="F16" s="80">
        <v>13</v>
      </c>
      <c r="G16" s="80">
        <v>0</v>
      </c>
      <c r="H16" s="108">
        <v>0</v>
      </c>
      <c r="I16" s="95">
        <v>4</v>
      </c>
      <c r="J16" s="98">
        <v>124</v>
      </c>
      <c r="K16" s="30">
        <v>2</v>
      </c>
      <c r="L16" s="30">
        <v>11</v>
      </c>
      <c r="M16" s="80">
        <v>0</v>
      </c>
      <c r="N16" s="97">
        <v>0.15384615384615385</v>
      </c>
      <c r="O16" s="109">
        <f t="shared" si="0"/>
        <v>4</v>
      </c>
      <c r="P16" s="98">
        <f t="shared" si="1"/>
        <v>254</v>
      </c>
      <c r="Q16" s="30">
        <f t="shared" si="2"/>
        <v>2</v>
      </c>
      <c r="R16" s="30">
        <f t="shared" si="3"/>
        <v>24</v>
      </c>
      <c r="S16" s="80">
        <f t="shared" si="4"/>
        <v>0</v>
      </c>
      <c r="T16" s="97">
        <f t="shared" si="5"/>
        <v>7.6923076923076927E-2</v>
      </c>
      <c r="U16" s="83"/>
      <c r="V16" s="266"/>
      <c r="W16" s="267"/>
      <c r="X16" s="268"/>
    </row>
    <row r="17" spans="1:25" ht="15.75">
      <c r="C17" s="86">
        <f>SUM(C3:C16)</f>
        <v>182</v>
      </c>
      <c r="D17" s="86">
        <f>SUM(D3:D16)</f>
        <v>2710</v>
      </c>
      <c r="E17" s="86">
        <f>SUM(E3:E16)</f>
        <v>89</v>
      </c>
      <c r="F17" s="86">
        <f t="shared" ref="F17:G17" si="6">SUM(F3:F16)</f>
        <v>89</v>
      </c>
      <c r="G17" s="86">
        <f t="shared" si="6"/>
        <v>4</v>
      </c>
      <c r="H17" s="86"/>
      <c r="I17" s="86">
        <f>SUM(I3:I16)</f>
        <v>182</v>
      </c>
      <c r="J17" s="86">
        <f>SUM(J3:J16)</f>
        <v>2730.1</v>
      </c>
      <c r="K17" s="86">
        <f t="shared" ref="K17:M17" si="7">SUM(K3:K16)</f>
        <v>87</v>
      </c>
      <c r="L17" s="86">
        <f t="shared" si="7"/>
        <v>87</v>
      </c>
      <c r="M17" s="86">
        <f t="shared" si="7"/>
        <v>8</v>
      </c>
      <c r="N17" s="86"/>
      <c r="O17" s="86">
        <f t="shared" ref="O17:S17" si="8">SUM(O3:O16)</f>
        <v>364</v>
      </c>
      <c r="P17" s="86">
        <f t="shared" si="8"/>
        <v>5440.1</v>
      </c>
      <c r="Q17" s="86">
        <f t="shared" si="8"/>
        <v>176</v>
      </c>
      <c r="R17" s="86">
        <f t="shared" si="8"/>
        <v>176</v>
      </c>
      <c r="S17" s="86">
        <f t="shared" si="8"/>
        <v>12</v>
      </c>
    </row>
    <row r="18" spans="1:25" ht="15.75" thickBot="1">
      <c r="E18" s="81" t="s">
        <v>65</v>
      </c>
    </row>
    <row r="19" spans="1:25" ht="21.95" customHeight="1" thickBot="1">
      <c r="A19" s="272" t="s">
        <v>66</v>
      </c>
      <c r="B19" s="272"/>
      <c r="C19" s="272"/>
      <c r="D19" s="183" t="s">
        <v>37</v>
      </c>
      <c r="E19" s="87">
        <v>1</v>
      </c>
      <c r="F19" s="88" t="s">
        <v>67</v>
      </c>
      <c r="J19" s="273" t="s">
        <v>68</v>
      </c>
      <c r="K19" s="273"/>
      <c r="L19" s="273"/>
      <c r="M19" s="273" t="s">
        <v>78</v>
      </c>
      <c r="N19" s="273"/>
      <c r="O19" s="89"/>
      <c r="P19" s="283" t="s">
        <v>41</v>
      </c>
      <c r="Q19" s="284"/>
      <c r="R19" s="90" t="s">
        <v>70</v>
      </c>
      <c r="S19" s="274" t="s">
        <v>37</v>
      </c>
      <c r="T19" s="275"/>
      <c r="U19" s="89"/>
      <c r="V19" s="276" t="s">
        <v>116</v>
      </c>
      <c r="W19" s="277"/>
      <c r="X19" s="278"/>
    </row>
    <row r="20" spans="1:25" ht="21.95" customHeight="1" thickBot="1">
      <c r="D20" s="184" t="s">
        <v>42</v>
      </c>
      <c r="E20" s="87">
        <v>2</v>
      </c>
      <c r="F20" s="88" t="s">
        <v>71</v>
      </c>
      <c r="J20" s="282" t="s">
        <v>120</v>
      </c>
      <c r="K20" s="282"/>
      <c r="L20" s="282"/>
      <c r="M20" s="273" t="s">
        <v>79</v>
      </c>
      <c r="N20" s="273"/>
      <c r="O20" s="89"/>
      <c r="P20" s="283" t="s">
        <v>22</v>
      </c>
      <c r="Q20" s="284"/>
      <c r="R20" s="90" t="s">
        <v>70</v>
      </c>
      <c r="S20" s="274" t="s">
        <v>42</v>
      </c>
      <c r="T20" s="275"/>
      <c r="U20" s="89"/>
      <c r="V20" s="279"/>
      <c r="W20" s="280"/>
      <c r="X20" s="281"/>
    </row>
    <row r="21" spans="1:25" ht="21.95" customHeight="1" thickBot="1">
      <c r="D21" s="185" t="s">
        <v>35</v>
      </c>
      <c r="E21" s="87">
        <v>3</v>
      </c>
      <c r="F21" s="88" t="s">
        <v>73</v>
      </c>
      <c r="M21" s="273" t="s">
        <v>69</v>
      </c>
      <c r="N21" s="273"/>
      <c r="O21" s="89"/>
      <c r="P21" s="283" t="s">
        <v>43</v>
      </c>
      <c r="Q21" s="284"/>
      <c r="R21" s="90" t="s">
        <v>70</v>
      </c>
      <c r="S21" s="274" t="s">
        <v>35</v>
      </c>
      <c r="T21" s="275"/>
      <c r="U21" s="89"/>
    </row>
    <row r="22" spans="1:25" ht="21.95" customHeight="1" thickBot="1">
      <c r="D22" s="185" t="str">
        <f t="shared" ref="D22:D23" si="9">B5</f>
        <v>MV</v>
      </c>
      <c r="E22" s="87">
        <v>4</v>
      </c>
      <c r="F22" s="88" t="s">
        <v>73</v>
      </c>
      <c r="M22" s="273" t="s">
        <v>72</v>
      </c>
      <c r="N22" s="273"/>
      <c r="P22" s="283" t="s">
        <v>77</v>
      </c>
      <c r="Q22" s="284"/>
      <c r="R22" s="90" t="s">
        <v>70</v>
      </c>
      <c r="S22" s="274" t="s">
        <v>34</v>
      </c>
      <c r="T22" s="275"/>
      <c r="U22" s="89"/>
      <c r="V22" s="92"/>
      <c r="W22" s="91" t="s">
        <v>74</v>
      </c>
      <c r="X22" s="92"/>
    </row>
    <row r="23" spans="1:25" ht="21.95" customHeight="1">
      <c r="D23" s="185" t="str">
        <f t="shared" si="9"/>
        <v>SM</v>
      </c>
      <c r="E23" s="87">
        <v>5</v>
      </c>
      <c r="F23" s="88" t="s">
        <v>73</v>
      </c>
      <c r="U23" s="89"/>
      <c r="V23" s="89"/>
      <c r="W23" s="89"/>
      <c r="X23" s="89"/>
      <c r="Y23" s="89"/>
    </row>
    <row r="24" spans="1:25" ht="21.95" customHeight="1" thickBot="1">
      <c r="D24" s="185" t="s">
        <v>43</v>
      </c>
      <c r="E24" s="87">
        <v>6</v>
      </c>
      <c r="F24" s="88" t="s">
        <v>73</v>
      </c>
    </row>
    <row r="25" spans="1:25" ht="21.95" customHeight="1" thickBot="1">
      <c r="D25" s="186" t="s">
        <v>22</v>
      </c>
      <c r="E25" s="87">
        <v>7</v>
      </c>
      <c r="F25" s="88" t="s">
        <v>73</v>
      </c>
      <c r="J25" s="273" t="s">
        <v>68</v>
      </c>
      <c r="K25" s="273"/>
      <c r="L25" s="273"/>
      <c r="M25" s="273" t="s">
        <v>80</v>
      </c>
      <c r="N25" s="273"/>
      <c r="O25" s="86"/>
      <c r="P25" s="285" t="s">
        <v>34</v>
      </c>
      <c r="Q25" s="286"/>
      <c r="R25" s="90" t="s">
        <v>70</v>
      </c>
      <c r="S25" s="285" t="s">
        <v>37</v>
      </c>
      <c r="T25" s="286"/>
    </row>
    <row r="26" spans="1:25" ht="21.95" customHeight="1" thickBot="1">
      <c r="D26" s="186" t="s">
        <v>41</v>
      </c>
      <c r="E26" s="87">
        <v>8</v>
      </c>
      <c r="F26" s="88" t="s">
        <v>73</v>
      </c>
      <c r="J26" s="282" t="s">
        <v>119</v>
      </c>
      <c r="K26" s="282"/>
      <c r="L26" s="282"/>
      <c r="M26" s="273" t="s">
        <v>81</v>
      </c>
      <c r="N26" s="273"/>
      <c r="O26" s="86"/>
      <c r="P26" s="285" t="s">
        <v>35</v>
      </c>
      <c r="Q26" s="286"/>
      <c r="R26" s="90" t="s">
        <v>70</v>
      </c>
      <c r="S26" s="285" t="s">
        <v>42</v>
      </c>
      <c r="T26" s="286"/>
    </row>
    <row r="27" spans="1:25" ht="21.95" customHeight="1">
      <c r="D27" s="187" t="str">
        <f t="shared" ref="D27:D28" si="10">B11</f>
        <v>CB</v>
      </c>
      <c r="F27" s="88" t="s">
        <v>75</v>
      </c>
    </row>
    <row r="28" spans="1:25" ht="23.25">
      <c r="D28" s="187" t="str">
        <f t="shared" si="10"/>
        <v xml:space="preserve">TE </v>
      </c>
    </row>
    <row r="29" spans="1:25" ht="23.25">
      <c r="D29" s="187" t="str">
        <f>B13</f>
        <v>SB</v>
      </c>
    </row>
    <row r="30" spans="1:25" ht="23.25">
      <c r="D30" s="187" t="str">
        <f>B14</f>
        <v>GK</v>
      </c>
    </row>
    <row r="31" spans="1:25" ht="23.25">
      <c r="D31" s="187" t="str">
        <f>B15</f>
        <v>PC</v>
      </c>
    </row>
    <row r="32" spans="1:25" ht="24" thickBot="1">
      <c r="D32" s="188" t="str">
        <f>B16</f>
        <v>TW</v>
      </c>
    </row>
  </sheetData>
  <sortState ref="B3:T16">
    <sortCondition descending="1" ref="O3:O16"/>
    <sortCondition descending="1" ref="P3:P16"/>
  </sortState>
  <mergeCells count="33">
    <mergeCell ref="J26:L26"/>
    <mergeCell ref="M26:N26"/>
    <mergeCell ref="P26:Q26"/>
    <mergeCell ref="S26:T26"/>
    <mergeCell ref="J25:L25"/>
    <mergeCell ref="M25:N25"/>
    <mergeCell ref="P25:Q25"/>
    <mergeCell ref="S25:T25"/>
    <mergeCell ref="M21:N21"/>
    <mergeCell ref="M22:N22"/>
    <mergeCell ref="P21:Q21"/>
    <mergeCell ref="S21:T21"/>
    <mergeCell ref="P22:Q22"/>
    <mergeCell ref="S22:T22"/>
    <mergeCell ref="V8:X9"/>
    <mergeCell ref="V11:X12"/>
    <mergeCell ref="V14:X16"/>
    <mergeCell ref="A19:C19"/>
    <mergeCell ref="J19:L19"/>
    <mergeCell ref="M19:N19"/>
    <mergeCell ref="P19:Q19"/>
    <mergeCell ref="S19:T19"/>
    <mergeCell ref="V19:X20"/>
    <mergeCell ref="J20:L20"/>
    <mergeCell ref="M20:N20"/>
    <mergeCell ref="P20:Q20"/>
    <mergeCell ref="S20:T20"/>
    <mergeCell ref="V4:X6"/>
    <mergeCell ref="A1:B2"/>
    <mergeCell ref="C1:H1"/>
    <mergeCell ref="I1:N1"/>
    <mergeCell ref="O1:T1"/>
    <mergeCell ref="V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Spring 2023</vt:lpstr>
      <vt:lpstr>Summer 2023</vt:lpstr>
      <vt:lpstr>2023 Totals</vt:lpstr>
      <vt:lpstr>'Spring 2023'!Print_Area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Coughlin</dc:creator>
  <cp:lastModifiedBy>Tom Coughlin</cp:lastModifiedBy>
  <cp:lastPrinted>2021-09-24T21:38:21Z</cp:lastPrinted>
  <dcterms:created xsi:type="dcterms:W3CDTF">2012-03-24T04:12:11Z</dcterms:created>
  <dcterms:modified xsi:type="dcterms:W3CDTF">2023-10-10T21:51:19Z</dcterms:modified>
</cp:coreProperties>
</file>